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Irena Fajfrová\Documents\Zakázky\Město 2018\"/>
    </mc:Choice>
  </mc:AlternateContent>
  <xr:revisionPtr revIDLastSave="0" documentId="13_ncr:1_{59FA1C00-C213-4189-9DD2-8A258426DDB9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Stavební část" sheetId="2" r:id="rId2"/>
    <sheet name="02 - Elektroinstalace" sheetId="3" r:id="rId3"/>
    <sheet name="002 - SO 02 Zlepšení infr..." sheetId="4" r:id="rId4"/>
    <sheet name="003 - SO 03 Sadové úpravy" sheetId="5" r:id="rId5"/>
  </sheets>
  <definedNames>
    <definedName name="_xlnm._FilterDatabase" localSheetId="3" hidden="1">'002 - SO 02 Zlepšení infr...'!$C$98:$K$231</definedName>
    <definedName name="_xlnm._FilterDatabase" localSheetId="4" hidden="1">'003 - SO 03 Sadové úpravy'!$C$80:$K$106</definedName>
    <definedName name="_xlnm._FilterDatabase" localSheetId="1" hidden="1">'01 - Stavební část'!$C$117:$K$1016</definedName>
    <definedName name="_xlnm._FilterDatabase" localSheetId="2" hidden="1">'02 - Elektroinstalace'!$C$89:$K$98</definedName>
    <definedName name="_xlnm.Print_Titles" localSheetId="3">'002 - SO 02 Zlepšení infr...'!$98:$98</definedName>
    <definedName name="_xlnm.Print_Titles" localSheetId="4">'003 - SO 03 Sadové úpravy'!$80:$80</definedName>
    <definedName name="_xlnm.Print_Titles" localSheetId="1">'01 - Stavební část'!$117:$117</definedName>
    <definedName name="_xlnm.Print_Titles" localSheetId="2">'02 - Elektroinstalace'!$89:$89</definedName>
    <definedName name="_xlnm.Print_Titles" localSheetId="0">'Rekapitulace stavby'!$52:$52</definedName>
    <definedName name="_xlnm.Print_Area" localSheetId="3">'002 - SO 02 Zlepšení infr...'!$C$4:$J$39,'002 - SO 02 Zlepšení infr...'!$C$86:$K$231</definedName>
    <definedName name="_xlnm.Print_Area" localSheetId="4">'003 - SO 03 Sadové úpravy'!$C$4:$J$39,'003 - SO 03 Sadové úpravy'!$C$68:$K$106</definedName>
    <definedName name="_xlnm.Print_Area" localSheetId="1">'01 - Stavební část'!$C$4:$J$41,'01 - Stavební část'!$C$103:$K$1016</definedName>
    <definedName name="_xlnm.Print_Area" localSheetId="2">'02 - Elektroinstalace'!$C$4:$J$41,'02 - Elektroinstalace'!$C$75:$K$98</definedName>
    <definedName name="_xlnm.Print_Area" localSheetId="0">'Rekapitulace stavby'!$D$4:$AO$36,'Rekapitulace stavby'!$C$42:$AQ$60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59" i="1" s="1"/>
  <c r="J35" i="5"/>
  <c r="AX59" i="1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8" i="5"/>
  <c r="BH88" i="5"/>
  <c r="BG88" i="5"/>
  <c r="BF88" i="5"/>
  <c r="T88" i="5"/>
  <c r="R88" i="5"/>
  <c r="P88" i="5"/>
  <c r="BK88" i="5"/>
  <c r="J88" i="5"/>
  <c r="BE88" i="5" s="1"/>
  <c r="BI87" i="5"/>
  <c r="BH87" i="5"/>
  <c r="BG87" i="5"/>
  <c r="BF87" i="5"/>
  <c r="T87" i="5"/>
  <c r="R87" i="5"/>
  <c r="P87" i="5"/>
  <c r="BK87" i="5"/>
  <c r="J87" i="5"/>
  <c r="BE87" i="5" s="1"/>
  <c r="BI86" i="5"/>
  <c r="BH86" i="5"/>
  <c r="BG86" i="5"/>
  <c r="BF86" i="5"/>
  <c r="T86" i="5"/>
  <c r="R86" i="5"/>
  <c r="P86" i="5"/>
  <c r="BK86" i="5"/>
  <c r="J86" i="5"/>
  <c r="BE86" i="5"/>
  <c r="BI85" i="5"/>
  <c r="F37" i="5" s="1"/>
  <c r="BH85" i="5"/>
  <c r="BG85" i="5"/>
  <c r="BF85" i="5"/>
  <c r="T85" i="5"/>
  <c r="R85" i="5"/>
  <c r="P85" i="5"/>
  <c r="BK85" i="5"/>
  <c r="J85" i="5"/>
  <c r="BE85" i="5" s="1"/>
  <c r="BI84" i="5"/>
  <c r="BD59" i="1"/>
  <c r="BH84" i="5"/>
  <c r="F36" i="5"/>
  <c r="BC59" i="1" s="1"/>
  <c r="BG84" i="5"/>
  <c r="BF84" i="5"/>
  <c r="J34" i="5"/>
  <c r="AW59" i="1" s="1"/>
  <c r="F34" i="5"/>
  <c r="BA59" i="1" s="1"/>
  <c r="T84" i="5"/>
  <c r="R84" i="5"/>
  <c r="R83" i="5" s="1"/>
  <c r="R82" i="5" s="1"/>
  <c r="R81" i="5" s="1"/>
  <c r="P84" i="5"/>
  <c r="BK84" i="5"/>
  <c r="BK83" i="5"/>
  <c r="J83" i="5" s="1"/>
  <c r="J61" i="5" s="1"/>
  <c r="BK82" i="5"/>
  <c r="J84" i="5"/>
  <c r="BE84" i="5"/>
  <c r="F75" i="5"/>
  <c r="E73" i="5"/>
  <c r="F52" i="5"/>
  <c r="E50" i="5"/>
  <c r="J24" i="5"/>
  <c r="E24" i="5"/>
  <c r="J78" i="5"/>
  <c r="J55" i="5"/>
  <c r="J23" i="5"/>
  <c r="J21" i="5"/>
  <c r="E21" i="5"/>
  <c r="J77" i="5" s="1"/>
  <c r="J54" i="5"/>
  <c r="J20" i="5"/>
  <c r="J18" i="5"/>
  <c r="E18" i="5"/>
  <c r="F55" i="5" s="1"/>
  <c r="F78" i="5"/>
  <c r="J17" i="5"/>
  <c r="J15" i="5"/>
  <c r="E15" i="5"/>
  <c r="J14" i="5"/>
  <c r="J12" i="5"/>
  <c r="E7" i="5"/>
  <c r="E48" i="5" s="1"/>
  <c r="E71" i="5"/>
  <c r="J37" i="4"/>
  <c r="J36" i="4"/>
  <c r="AY58" i="1"/>
  <c r="J35" i="4"/>
  <c r="AX58" i="1"/>
  <c r="BI231" i="4"/>
  <c r="BH231" i="4"/>
  <c r="BG231" i="4"/>
  <c r="BF231" i="4"/>
  <c r="T231" i="4"/>
  <c r="T230" i="4"/>
  <c r="R231" i="4"/>
  <c r="R230" i="4"/>
  <c r="P231" i="4"/>
  <c r="P230" i="4"/>
  <c r="BK231" i="4"/>
  <c r="BK230" i="4"/>
  <c r="J230" i="4" s="1"/>
  <c r="J79" i="4" s="1"/>
  <c r="J231" i="4"/>
  <c r="BE231" i="4" s="1"/>
  <c r="BI229" i="4"/>
  <c r="BH229" i="4"/>
  <c r="BG229" i="4"/>
  <c r="BF229" i="4"/>
  <c r="T229" i="4"/>
  <c r="T228" i="4"/>
  <c r="T227" i="4" s="1"/>
  <c r="R229" i="4"/>
  <c r="R228" i="4" s="1"/>
  <c r="R227" i="4"/>
  <c r="P229" i="4"/>
  <c r="P228" i="4"/>
  <c r="P227" i="4" s="1"/>
  <c r="BK229" i="4"/>
  <c r="BK228" i="4" s="1"/>
  <c r="J229" i="4"/>
  <c r="BE229" i="4"/>
  <c r="BI226" i="4"/>
  <c r="BH226" i="4"/>
  <c r="BG226" i="4"/>
  <c r="BF226" i="4"/>
  <c r="T226" i="4"/>
  <c r="R226" i="4"/>
  <c r="P226" i="4"/>
  <c r="BK226" i="4"/>
  <c r="BK224" i="4" s="1"/>
  <c r="J224" i="4" s="1"/>
  <c r="J76" i="4" s="1"/>
  <c r="J226" i="4"/>
  <c r="BE226" i="4"/>
  <c r="BI225" i="4"/>
  <c r="BH225" i="4"/>
  <c r="BG225" i="4"/>
  <c r="BF225" i="4"/>
  <c r="T225" i="4"/>
  <c r="T224" i="4"/>
  <c r="R225" i="4"/>
  <c r="R224" i="4"/>
  <c r="P225" i="4"/>
  <c r="P224" i="4"/>
  <c r="BK225" i="4"/>
  <c r="J225" i="4"/>
  <c r="BE225" i="4" s="1"/>
  <c r="BI223" i="4"/>
  <c r="BH223" i="4"/>
  <c r="BG223" i="4"/>
  <c r="BF223" i="4"/>
  <c r="T223" i="4"/>
  <c r="R223" i="4"/>
  <c r="P223" i="4"/>
  <c r="BK223" i="4"/>
  <c r="J223" i="4"/>
  <c r="BE223" i="4"/>
  <c r="BI222" i="4"/>
  <c r="BH222" i="4"/>
  <c r="BG222" i="4"/>
  <c r="BF222" i="4"/>
  <c r="T222" i="4"/>
  <c r="T221" i="4"/>
  <c r="R222" i="4"/>
  <c r="R221" i="4"/>
  <c r="P222" i="4"/>
  <c r="P221" i="4"/>
  <c r="BK222" i="4"/>
  <c r="BK221" i="4"/>
  <c r="J221" i="4" s="1"/>
  <c r="J75" i="4" s="1"/>
  <c r="J222" i="4"/>
  <c r="BE222" i="4" s="1"/>
  <c r="BI220" i="4"/>
  <c r="BH220" i="4"/>
  <c r="BG220" i="4"/>
  <c r="BF220" i="4"/>
  <c r="T220" i="4"/>
  <c r="R220" i="4"/>
  <c r="P220" i="4"/>
  <c r="BK220" i="4"/>
  <c r="J220" i="4"/>
  <c r="BE220" i="4"/>
  <c r="BI219" i="4"/>
  <c r="BH219" i="4"/>
  <c r="BG219" i="4"/>
  <c r="BF219" i="4"/>
  <c r="T219" i="4"/>
  <c r="R219" i="4"/>
  <c r="P219" i="4"/>
  <c r="BK219" i="4"/>
  <c r="J219" i="4"/>
  <c r="BE219" i="4"/>
  <c r="BI218" i="4"/>
  <c r="BH218" i="4"/>
  <c r="BG218" i="4"/>
  <c r="BF218" i="4"/>
  <c r="T218" i="4"/>
  <c r="R218" i="4"/>
  <c r="P218" i="4"/>
  <c r="BK218" i="4"/>
  <c r="J218" i="4"/>
  <c r="BE218" i="4"/>
  <c r="BI217" i="4"/>
  <c r="BH217" i="4"/>
  <c r="BG217" i="4"/>
  <c r="BF217" i="4"/>
  <c r="T217" i="4"/>
  <c r="R217" i="4"/>
  <c r="P217" i="4"/>
  <c r="BK217" i="4"/>
  <c r="J217" i="4"/>
  <c r="BE217" i="4"/>
  <c r="BI216" i="4"/>
  <c r="BH216" i="4"/>
  <c r="BG216" i="4"/>
  <c r="BF216" i="4"/>
  <c r="T216" i="4"/>
  <c r="R216" i="4"/>
  <c r="P216" i="4"/>
  <c r="BK216" i="4"/>
  <c r="J216" i="4"/>
  <c r="BE216" i="4"/>
  <c r="BI215" i="4"/>
  <c r="BH215" i="4"/>
  <c r="BG215" i="4"/>
  <c r="BF215" i="4"/>
  <c r="T215" i="4"/>
  <c r="R215" i="4"/>
  <c r="P215" i="4"/>
  <c r="BK215" i="4"/>
  <c r="J215" i="4"/>
  <c r="BE215" i="4"/>
  <c r="BI214" i="4"/>
  <c r="BH214" i="4"/>
  <c r="BG214" i="4"/>
  <c r="BF214" i="4"/>
  <c r="T214" i="4"/>
  <c r="T213" i="4"/>
  <c r="R214" i="4"/>
  <c r="R213" i="4"/>
  <c r="P214" i="4"/>
  <c r="P213" i="4"/>
  <c r="BK214" i="4"/>
  <c r="BK213" i="4"/>
  <c r="J213" i="4" s="1"/>
  <c r="J74" i="4" s="1"/>
  <c r="J214" i="4"/>
  <c r="BE214" i="4" s="1"/>
  <c r="BI212" i="4"/>
  <c r="BH212" i="4"/>
  <c r="BG212" i="4"/>
  <c r="BF212" i="4"/>
  <c r="T212" i="4"/>
  <c r="R212" i="4"/>
  <c r="P212" i="4"/>
  <c r="BK212" i="4"/>
  <c r="J212" i="4"/>
  <c r="BE212" i="4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T207" i="4"/>
  <c r="R208" i="4"/>
  <c r="R207" i="4"/>
  <c r="P208" i="4"/>
  <c r="P207" i="4"/>
  <c r="BK208" i="4"/>
  <c r="BK207" i="4"/>
  <c r="J207" i="4" s="1"/>
  <c r="J208" i="4"/>
  <c r="BE208" i="4"/>
  <c r="J73" i="4"/>
  <c r="BI206" i="4"/>
  <c r="BH206" i="4"/>
  <c r="BG206" i="4"/>
  <c r="BF206" i="4"/>
  <c r="T206" i="4"/>
  <c r="R206" i="4"/>
  <c r="P206" i="4"/>
  <c r="BK206" i="4"/>
  <c r="J206" i="4"/>
  <c r="BE206" i="4"/>
  <c r="BI205" i="4"/>
  <c r="BH205" i="4"/>
  <c r="BG205" i="4"/>
  <c r="BF205" i="4"/>
  <c r="T205" i="4"/>
  <c r="R205" i="4"/>
  <c r="R202" i="4" s="1"/>
  <c r="P205" i="4"/>
  <c r="BK205" i="4"/>
  <c r="J205" i="4"/>
  <c r="BE205" i="4"/>
  <c r="BI204" i="4"/>
  <c r="BH204" i="4"/>
  <c r="BG204" i="4"/>
  <c r="BF204" i="4"/>
  <c r="T204" i="4"/>
  <c r="R204" i="4"/>
  <c r="P204" i="4"/>
  <c r="BK204" i="4"/>
  <c r="BK202" i="4" s="1"/>
  <c r="J202" i="4" s="1"/>
  <c r="J72" i="4" s="1"/>
  <c r="J204" i="4"/>
  <c r="BE204" i="4"/>
  <c r="BI203" i="4"/>
  <c r="BH203" i="4"/>
  <c r="BG203" i="4"/>
  <c r="BF203" i="4"/>
  <c r="T203" i="4"/>
  <c r="T202" i="4"/>
  <c r="R203" i="4"/>
  <c r="P203" i="4"/>
  <c r="P202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/>
  <c r="BI200" i="4"/>
  <c r="BH200" i="4"/>
  <c r="BG200" i="4"/>
  <c r="BF200" i="4"/>
  <c r="T200" i="4"/>
  <c r="R200" i="4"/>
  <c r="P200" i="4"/>
  <c r="BK200" i="4"/>
  <c r="J200" i="4"/>
  <c r="BE200" i="4"/>
  <c r="BI199" i="4"/>
  <c r="BH199" i="4"/>
  <c r="BG199" i="4"/>
  <c r="BF199" i="4"/>
  <c r="T199" i="4"/>
  <c r="R199" i="4"/>
  <c r="P199" i="4"/>
  <c r="BK199" i="4"/>
  <c r="J199" i="4"/>
  <c r="BE199" i="4"/>
  <c r="BI198" i="4"/>
  <c r="BH198" i="4"/>
  <c r="BG198" i="4"/>
  <c r="BF198" i="4"/>
  <c r="T198" i="4"/>
  <c r="R198" i="4"/>
  <c r="P198" i="4"/>
  <c r="BK198" i="4"/>
  <c r="J198" i="4"/>
  <c r="BE198" i="4"/>
  <c r="BI197" i="4"/>
  <c r="BH197" i="4"/>
  <c r="BG197" i="4"/>
  <c r="BF197" i="4"/>
  <c r="T197" i="4"/>
  <c r="R197" i="4"/>
  <c r="P197" i="4"/>
  <c r="BK197" i="4"/>
  <c r="J197" i="4"/>
  <c r="BE197" i="4"/>
  <c r="BI196" i="4"/>
  <c r="BH196" i="4"/>
  <c r="BG196" i="4"/>
  <c r="BF196" i="4"/>
  <c r="T196" i="4"/>
  <c r="R196" i="4"/>
  <c r="P196" i="4"/>
  <c r="BK196" i="4"/>
  <c r="J196" i="4"/>
  <c r="BE196" i="4"/>
  <c r="BI195" i="4"/>
  <c r="BH195" i="4"/>
  <c r="BG195" i="4"/>
  <c r="BF195" i="4"/>
  <c r="T195" i="4"/>
  <c r="R195" i="4"/>
  <c r="P195" i="4"/>
  <c r="BK195" i="4"/>
  <c r="J195" i="4"/>
  <c r="BE195" i="4"/>
  <c r="BI194" i="4"/>
  <c r="BH194" i="4"/>
  <c r="BG194" i="4"/>
  <c r="BF194" i="4"/>
  <c r="T194" i="4"/>
  <c r="R194" i="4"/>
  <c r="P194" i="4"/>
  <c r="BK194" i="4"/>
  <c r="J194" i="4"/>
  <c r="BE194" i="4"/>
  <c r="BI193" i="4"/>
  <c r="BH193" i="4"/>
  <c r="BG193" i="4"/>
  <c r="BF193" i="4"/>
  <c r="T193" i="4"/>
  <c r="R193" i="4"/>
  <c r="P193" i="4"/>
  <c r="BK193" i="4"/>
  <c r="J193" i="4"/>
  <c r="BE193" i="4"/>
  <c r="BI192" i="4"/>
  <c r="BH192" i="4"/>
  <c r="BG192" i="4"/>
  <c r="BF192" i="4"/>
  <c r="T192" i="4"/>
  <c r="R192" i="4"/>
  <c r="P192" i="4"/>
  <c r="BK192" i="4"/>
  <c r="J192" i="4"/>
  <c r="BE192" i="4"/>
  <c r="BI191" i="4"/>
  <c r="BH191" i="4"/>
  <c r="BG191" i="4"/>
  <c r="BF191" i="4"/>
  <c r="T191" i="4"/>
  <c r="R191" i="4"/>
  <c r="R188" i="4" s="1"/>
  <c r="P191" i="4"/>
  <c r="BK191" i="4"/>
  <c r="J191" i="4"/>
  <c r="BE191" i="4"/>
  <c r="BI190" i="4"/>
  <c r="BH190" i="4"/>
  <c r="BG190" i="4"/>
  <c r="BF190" i="4"/>
  <c r="T190" i="4"/>
  <c r="R190" i="4"/>
  <c r="P190" i="4"/>
  <c r="BK190" i="4"/>
  <c r="BK188" i="4" s="1"/>
  <c r="J188" i="4" s="1"/>
  <c r="J71" i="4" s="1"/>
  <c r="J190" i="4"/>
  <c r="BE190" i="4"/>
  <c r="BI189" i="4"/>
  <c r="BH189" i="4"/>
  <c r="BG189" i="4"/>
  <c r="BF189" i="4"/>
  <c r="T189" i="4"/>
  <c r="T188" i="4"/>
  <c r="R189" i="4"/>
  <c r="P189" i="4"/>
  <c r="P188" i="4"/>
  <c r="BK189" i="4"/>
  <c r="J189" i="4"/>
  <c r="BE189" i="4" s="1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/>
  <c r="BI185" i="4"/>
  <c r="BH185" i="4"/>
  <c r="BG185" i="4"/>
  <c r="BF185" i="4"/>
  <c r="T185" i="4"/>
  <c r="R185" i="4"/>
  <c r="P185" i="4"/>
  <c r="BK185" i="4"/>
  <c r="J185" i="4"/>
  <c r="BE185" i="4"/>
  <c r="BI184" i="4"/>
  <c r="BH184" i="4"/>
  <c r="BG184" i="4"/>
  <c r="BF184" i="4"/>
  <c r="T184" i="4"/>
  <c r="R184" i="4"/>
  <c r="P184" i="4"/>
  <c r="BK184" i="4"/>
  <c r="J184" i="4"/>
  <c r="BE184" i="4"/>
  <c r="BI183" i="4"/>
  <c r="BH183" i="4"/>
  <c r="BG183" i="4"/>
  <c r="BF183" i="4"/>
  <c r="T183" i="4"/>
  <c r="R183" i="4"/>
  <c r="P183" i="4"/>
  <c r="BK183" i="4"/>
  <c r="J183" i="4"/>
  <c r="BE183" i="4"/>
  <c r="BI182" i="4"/>
  <c r="BH182" i="4"/>
  <c r="BG182" i="4"/>
  <c r="BF182" i="4"/>
  <c r="T182" i="4"/>
  <c r="R182" i="4"/>
  <c r="P182" i="4"/>
  <c r="BK182" i="4"/>
  <c r="J182" i="4"/>
  <c r="BE182" i="4"/>
  <c r="BI181" i="4"/>
  <c r="BH181" i="4"/>
  <c r="BG181" i="4"/>
  <c r="BF181" i="4"/>
  <c r="T181" i="4"/>
  <c r="R181" i="4"/>
  <c r="P181" i="4"/>
  <c r="BK181" i="4"/>
  <c r="J181" i="4"/>
  <c r="BE181" i="4"/>
  <c r="BI180" i="4"/>
  <c r="BH180" i="4"/>
  <c r="BG180" i="4"/>
  <c r="BF180" i="4"/>
  <c r="T180" i="4"/>
  <c r="R180" i="4"/>
  <c r="P180" i="4"/>
  <c r="BK180" i="4"/>
  <c r="J180" i="4"/>
  <c r="BE180" i="4"/>
  <c r="BI179" i="4"/>
  <c r="BH179" i="4"/>
  <c r="BG179" i="4"/>
  <c r="BF179" i="4"/>
  <c r="T179" i="4"/>
  <c r="R179" i="4"/>
  <c r="P179" i="4"/>
  <c r="BK179" i="4"/>
  <c r="J179" i="4"/>
  <c r="BE179" i="4"/>
  <c r="BI178" i="4"/>
  <c r="BH178" i="4"/>
  <c r="BG178" i="4"/>
  <c r="BF178" i="4"/>
  <c r="T178" i="4"/>
  <c r="R178" i="4"/>
  <c r="P178" i="4"/>
  <c r="BK178" i="4"/>
  <c r="J178" i="4"/>
  <c r="BE178" i="4"/>
  <c r="BI177" i="4"/>
  <c r="BH177" i="4"/>
  <c r="BG177" i="4"/>
  <c r="BF177" i="4"/>
  <c r="T177" i="4"/>
  <c r="R177" i="4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J176" i="4"/>
  <c r="BE176" i="4"/>
  <c r="BI175" i="4"/>
  <c r="BH175" i="4"/>
  <c r="BG175" i="4"/>
  <c r="BF175" i="4"/>
  <c r="T175" i="4"/>
  <c r="R175" i="4"/>
  <c r="P175" i="4"/>
  <c r="BK175" i="4"/>
  <c r="J175" i="4"/>
  <c r="BE175" i="4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T171" i="4"/>
  <c r="R172" i="4"/>
  <c r="R171" i="4"/>
  <c r="P172" i="4"/>
  <c r="P171" i="4"/>
  <c r="BK172" i="4"/>
  <c r="BK171" i="4"/>
  <c r="J171" i="4" s="1"/>
  <c r="J172" i="4"/>
  <c r="BE172" i="4" s="1"/>
  <c r="J70" i="4"/>
  <c r="BI170" i="4"/>
  <c r="BH170" i="4"/>
  <c r="BG170" i="4"/>
  <c r="BF170" i="4"/>
  <c r="T170" i="4"/>
  <c r="T169" i="4"/>
  <c r="R170" i="4"/>
  <c r="R169" i="4"/>
  <c r="P170" i="4"/>
  <c r="P169" i="4"/>
  <c r="BK170" i="4"/>
  <c r="BK169" i="4"/>
  <c r="J169" i="4" s="1"/>
  <c r="J69" i="4" s="1"/>
  <c r="J170" i="4"/>
  <c r="BE170" i="4" s="1"/>
  <c r="BI168" i="4"/>
  <c r="BH168" i="4"/>
  <c r="BG168" i="4"/>
  <c r="BF168" i="4"/>
  <c r="T168" i="4"/>
  <c r="R168" i="4"/>
  <c r="P168" i="4"/>
  <c r="BK168" i="4"/>
  <c r="J168" i="4"/>
  <c r="BE168" i="4"/>
  <c r="BI167" i="4"/>
  <c r="BH167" i="4"/>
  <c r="BG167" i="4"/>
  <c r="BF167" i="4"/>
  <c r="T167" i="4"/>
  <c r="R167" i="4"/>
  <c r="P167" i="4"/>
  <c r="BK167" i="4"/>
  <c r="J167" i="4"/>
  <c r="BE167" i="4"/>
  <c r="BI166" i="4"/>
  <c r="BH166" i="4"/>
  <c r="BG166" i="4"/>
  <c r="BF166" i="4"/>
  <c r="T166" i="4"/>
  <c r="R166" i="4"/>
  <c r="P166" i="4"/>
  <c r="BK166" i="4"/>
  <c r="J166" i="4"/>
  <c r="BE166" i="4"/>
  <c r="BI165" i="4"/>
  <c r="BH165" i="4"/>
  <c r="BG165" i="4"/>
  <c r="BF165" i="4"/>
  <c r="T165" i="4"/>
  <c r="R165" i="4"/>
  <c r="P165" i="4"/>
  <c r="BK165" i="4"/>
  <c r="J165" i="4"/>
  <c r="BE165" i="4"/>
  <c r="BI164" i="4"/>
  <c r="BH164" i="4"/>
  <c r="BG164" i="4"/>
  <c r="BF164" i="4"/>
  <c r="T164" i="4"/>
  <c r="R164" i="4"/>
  <c r="P164" i="4"/>
  <c r="BK164" i="4"/>
  <c r="J164" i="4"/>
  <c r="BE164" i="4"/>
  <c r="BI163" i="4"/>
  <c r="BH163" i="4"/>
  <c r="BG163" i="4"/>
  <c r="BF163" i="4"/>
  <c r="T163" i="4"/>
  <c r="R163" i="4"/>
  <c r="P163" i="4"/>
  <c r="BK163" i="4"/>
  <c r="J163" i="4"/>
  <c r="BE163" i="4"/>
  <c r="BI162" i="4"/>
  <c r="BH162" i="4"/>
  <c r="BG162" i="4"/>
  <c r="BF162" i="4"/>
  <c r="T162" i="4"/>
  <c r="R162" i="4"/>
  <c r="P162" i="4"/>
  <c r="BK162" i="4"/>
  <c r="J162" i="4"/>
  <c r="BE162" i="4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T147" i="4"/>
  <c r="R148" i="4"/>
  <c r="R147" i="4"/>
  <c r="P148" i="4"/>
  <c r="P147" i="4"/>
  <c r="BK148" i="4"/>
  <c r="BK147" i="4"/>
  <c r="J147" i="4" s="1"/>
  <c r="J148" i="4"/>
  <c r="BE148" i="4" s="1"/>
  <c r="J68" i="4"/>
  <c r="BI146" i="4"/>
  <c r="BH146" i="4"/>
  <c r="BG146" i="4"/>
  <c r="BF146" i="4"/>
  <c r="T146" i="4"/>
  <c r="T145" i="4"/>
  <c r="R146" i="4"/>
  <c r="R145" i="4"/>
  <c r="P146" i="4"/>
  <c r="P145" i="4"/>
  <c r="BK146" i="4"/>
  <c r="BK145" i="4"/>
  <c r="J145" i="4" s="1"/>
  <c r="J67" i="4" s="1"/>
  <c r="J146" i="4"/>
  <c r="BE146" i="4" s="1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R140" i="4"/>
  <c r="P140" i="4"/>
  <c r="BK140" i="4"/>
  <c r="J140" i="4"/>
  <c r="BE140" i="4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R132" i="4" s="1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BK132" i="4" s="1"/>
  <c r="J132" i="4" s="1"/>
  <c r="J66" i="4" s="1"/>
  <c r="J134" i="4"/>
  <c r="BE134" i="4"/>
  <c r="BI133" i="4"/>
  <c r="BH133" i="4"/>
  <c r="BG133" i="4"/>
  <c r="BF133" i="4"/>
  <c r="T133" i="4"/>
  <c r="T132" i="4"/>
  <c r="R133" i="4"/>
  <c r="P133" i="4"/>
  <c r="P132" i="4"/>
  <c r="BK133" i="4"/>
  <c r="J133" i="4"/>
  <c r="BE133" i="4" s="1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R116" i="4" s="1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BK116" i="4" s="1"/>
  <c r="J116" i="4" s="1"/>
  <c r="J65" i="4" s="1"/>
  <c r="J118" i="4"/>
  <c r="BE118" i="4"/>
  <c r="BI117" i="4"/>
  <c r="BH117" i="4"/>
  <c r="BG117" i="4"/>
  <c r="BF117" i="4"/>
  <c r="T117" i="4"/>
  <c r="T116" i="4"/>
  <c r="R117" i="4"/>
  <c r="P117" i="4"/>
  <c r="P116" i="4"/>
  <c r="BK117" i="4"/>
  <c r="J117" i="4"/>
  <c r="BE117" i="4" s="1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T113" i="4"/>
  <c r="R114" i="4"/>
  <c r="R113" i="4"/>
  <c r="P114" i="4"/>
  <c r="P113" i="4"/>
  <c r="BK114" i="4"/>
  <c r="BK113" i="4"/>
  <c r="J113" i="4" s="1"/>
  <c r="J64" i="4" s="1"/>
  <c r="J114" i="4"/>
  <c r="BE114" i="4" s="1"/>
  <c r="BI112" i="4"/>
  <c r="BH112" i="4"/>
  <c r="BG112" i="4"/>
  <c r="BF112" i="4"/>
  <c r="T112" i="4"/>
  <c r="R112" i="4"/>
  <c r="P112" i="4"/>
  <c r="BK112" i="4"/>
  <c r="BK110" i="4" s="1"/>
  <c r="J110" i="4" s="1"/>
  <c r="J63" i="4" s="1"/>
  <c r="J112" i="4"/>
  <c r="BE112" i="4"/>
  <c r="BI111" i="4"/>
  <c r="BH111" i="4"/>
  <c r="BG111" i="4"/>
  <c r="BF111" i="4"/>
  <c r="T111" i="4"/>
  <c r="T110" i="4"/>
  <c r="R111" i="4"/>
  <c r="R110" i="4"/>
  <c r="P111" i="4"/>
  <c r="P110" i="4"/>
  <c r="BK111" i="4"/>
  <c r="J111" i="4"/>
  <c r="BE111" i="4" s="1"/>
  <c r="BI109" i="4"/>
  <c r="BH109" i="4"/>
  <c r="BG109" i="4"/>
  <c r="BF109" i="4"/>
  <c r="T109" i="4"/>
  <c r="R109" i="4"/>
  <c r="R106" i="4" s="1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BK106" i="4" s="1"/>
  <c r="J106" i="4" s="1"/>
  <c r="J62" i="4" s="1"/>
  <c r="J108" i="4"/>
  <c r="BE108" i="4"/>
  <c r="BI107" i="4"/>
  <c r="BH107" i="4"/>
  <c r="BG107" i="4"/>
  <c r="BF107" i="4"/>
  <c r="T107" i="4"/>
  <c r="T106" i="4"/>
  <c r="R107" i="4"/>
  <c r="P107" i="4"/>
  <c r="P106" i="4"/>
  <c r="BK107" i="4"/>
  <c r="J107" i="4"/>
  <c r="BE107" i="4" s="1"/>
  <c r="BI105" i="4"/>
  <c r="BH105" i="4"/>
  <c r="BG105" i="4"/>
  <c r="BF105" i="4"/>
  <c r="T105" i="4"/>
  <c r="R105" i="4"/>
  <c r="R102" i="4" s="1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BK102" i="4" s="1"/>
  <c r="J102" i="4" s="1"/>
  <c r="J61" i="4" s="1"/>
  <c r="J104" i="4"/>
  <c r="BE104" i="4"/>
  <c r="BI103" i="4"/>
  <c r="BH103" i="4"/>
  <c r="BG103" i="4"/>
  <c r="BF103" i="4"/>
  <c r="T103" i="4"/>
  <c r="T102" i="4"/>
  <c r="R103" i="4"/>
  <c r="P103" i="4"/>
  <c r="P102" i="4"/>
  <c r="BK103" i="4"/>
  <c r="J103" i="4"/>
  <c r="BE103" i="4" s="1"/>
  <c r="BI101" i="4"/>
  <c r="F37" i="4"/>
  <c r="BD58" i="1" s="1"/>
  <c r="BH101" i="4"/>
  <c r="BG101" i="4"/>
  <c r="F35" i="4"/>
  <c r="BB58" i="1" s="1"/>
  <c r="BF101" i="4"/>
  <c r="T101" i="4"/>
  <c r="T100" i="4"/>
  <c r="T99" i="4" s="1"/>
  <c r="R101" i="4"/>
  <c r="R100" i="4" s="1"/>
  <c r="P101" i="4"/>
  <c r="P100" i="4"/>
  <c r="BK101" i="4"/>
  <c r="BK100" i="4"/>
  <c r="J101" i="4"/>
  <c r="BE101" i="4"/>
  <c r="F93" i="4"/>
  <c r="E91" i="4"/>
  <c r="F52" i="4"/>
  <c r="E50" i="4"/>
  <c r="J24" i="4"/>
  <c r="E24" i="4"/>
  <c r="J23" i="4"/>
  <c r="J21" i="4"/>
  <c r="E21" i="4"/>
  <c r="J95" i="4"/>
  <c r="J54" i="4"/>
  <c r="J20" i="4"/>
  <c r="J18" i="4"/>
  <c r="E18" i="4"/>
  <c r="F96" i="4" s="1"/>
  <c r="F55" i="4"/>
  <c r="J17" i="4"/>
  <c r="J15" i="4"/>
  <c r="E15" i="4"/>
  <c r="F54" i="4" s="1"/>
  <c r="F95" i="4"/>
  <c r="J14" i="4"/>
  <c r="J12" i="4"/>
  <c r="J52" i="4" s="1"/>
  <c r="J93" i="4"/>
  <c r="E7" i="4"/>
  <c r="E89" i="4" s="1"/>
  <c r="E48" i="4"/>
  <c r="J39" i="3"/>
  <c r="J38" i="3"/>
  <c r="AY57" i="1" s="1"/>
  <c r="J37" i="3"/>
  <c r="AX57" i="1" s="1"/>
  <c r="BI98" i="3"/>
  <c r="BH98" i="3"/>
  <c r="BG98" i="3"/>
  <c r="BF98" i="3"/>
  <c r="T98" i="3"/>
  <c r="T97" i="3" s="1"/>
  <c r="R98" i="3"/>
  <c r="R97" i="3" s="1"/>
  <c r="P98" i="3"/>
  <c r="P97" i="3" s="1"/>
  <c r="BK98" i="3"/>
  <c r="BK97" i="3" s="1"/>
  <c r="J97" i="3" s="1"/>
  <c r="J68" i="3" s="1"/>
  <c r="J98" i="3"/>
  <c r="BE98" i="3"/>
  <c r="BI96" i="3"/>
  <c r="BH96" i="3"/>
  <c r="BG96" i="3"/>
  <c r="BF96" i="3"/>
  <c r="T96" i="3"/>
  <c r="T95" i="3" s="1"/>
  <c r="T94" i="3"/>
  <c r="R96" i="3"/>
  <c r="R95" i="3"/>
  <c r="R94" i="3" s="1"/>
  <c r="P96" i="3"/>
  <c r="P95" i="3" s="1"/>
  <c r="P94" i="3" s="1"/>
  <c r="BK96" i="3"/>
  <c r="BK95" i="3"/>
  <c r="J96" i="3"/>
  <c r="BE96" i="3" s="1"/>
  <c r="BI93" i="3"/>
  <c r="F39" i="3" s="1"/>
  <c r="BD57" i="1" s="1"/>
  <c r="BH93" i="3"/>
  <c r="F38" i="3"/>
  <c r="BC57" i="1" s="1"/>
  <c r="BG93" i="3"/>
  <c r="F37" i="3" s="1"/>
  <c r="BB57" i="1" s="1"/>
  <c r="BF93" i="3"/>
  <c r="J36" i="3"/>
  <c r="AW57" i="1" s="1"/>
  <c r="F36" i="3"/>
  <c r="BA57" i="1" s="1"/>
  <c r="T93" i="3"/>
  <c r="T92" i="3" s="1"/>
  <c r="T91" i="3"/>
  <c r="T90" i="3" s="1"/>
  <c r="R93" i="3"/>
  <c r="R92" i="3" s="1"/>
  <c r="R91" i="3"/>
  <c r="R90" i="3" s="1"/>
  <c r="P93" i="3"/>
  <c r="P92" i="3" s="1"/>
  <c r="P91" i="3"/>
  <c r="P90" i="3" s="1"/>
  <c r="AU57" i="1" s="1"/>
  <c r="BK93" i="3"/>
  <c r="BK92" i="3"/>
  <c r="J93" i="3"/>
  <c r="BE93" i="3"/>
  <c r="F35" i="3" s="1"/>
  <c r="AZ57" i="1" s="1"/>
  <c r="F84" i="3"/>
  <c r="E82" i="3"/>
  <c r="F56" i="3"/>
  <c r="E54" i="3"/>
  <c r="J26" i="3"/>
  <c r="E26" i="3"/>
  <c r="J59" i="3" s="1"/>
  <c r="J87" i="3"/>
  <c r="J25" i="3"/>
  <c r="J23" i="3"/>
  <c r="E23" i="3"/>
  <c r="J22" i="3"/>
  <c r="J20" i="3"/>
  <c r="E20" i="3"/>
  <c r="F87" i="3"/>
  <c r="F59" i="3"/>
  <c r="J19" i="3"/>
  <c r="J17" i="3"/>
  <c r="E17" i="3"/>
  <c r="F86" i="3" s="1"/>
  <c r="F58" i="3"/>
  <c r="J16" i="3"/>
  <c r="J14" i="3"/>
  <c r="J84" i="3" s="1"/>
  <c r="J56" i="3"/>
  <c r="E7" i="3"/>
  <c r="E78" i="3"/>
  <c r="E50" i="3"/>
  <c r="J39" i="2"/>
  <c r="J38" i="2"/>
  <c r="AY56" i="1"/>
  <c r="J37" i="2"/>
  <c r="AX56" i="1"/>
  <c r="BI1016" i="2"/>
  <c r="BH1016" i="2"/>
  <c r="BG1016" i="2"/>
  <c r="BF1016" i="2"/>
  <c r="T1016" i="2"/>
  <c r="R1016" i="2"/>
  <c r="P1016" i="2"/>
  <c r="BK1016" i="2"/>
  <c r="BK1014" i="2" s="1"/>
  <c r="J1014" i="2" s="1"/>
  <c r="J96" i="2" s="1"/>
  <c r="J1016" i="2"/>
  <c r="BE1016" i="2"/>
  <c r="BI1015" i="2"/>
  <c r="BH1015" i="2"/>
  <c r="BG1015" i="2"/>
  <c r="BF1015" i="2"/>
  <c r="T1015" i="2"/>
  <c r="T1014" i="2"/>
  <c r="R1015" i="2"/>
  <c r="R1014" i="2"/>
  <c r="P1015" i="2"/>
  <c r="P1014" i="2"/>
  <c r="BK1015" i="2"/>
  <c r="J1015" i="2"/>
  <c r="BE1015" i="2" s="1"/>
  <c r="BI1013" i="2"/>
  <c r="BH1013" i="2"/>
  <c r="BG1013" i="2"/>
  <c r="BF1013" i="2"/>
  <c r="T1013" i="2"/>
  <c r="R1013" i="2"/>
  <c r="P1013" i="2"/>
  <c r="BK1013" i="2"/>
  <c r="J1013" i="2"/>
  <c r="BE1013" i="2"/>
  <c r="BI1012" i="2"/>
  <c r="BH1012" i="2"/>
  <c r="BG1012" i="2"/>
  <c r="BF1012" i="2"/>
  <c r="T1012" i="2"/>
  <c r="T1011" i="2"/>
  <c r="R1012" i="2"/>
  <c r="R1011" i="2"/>
  <c r="P1012" i="2"/>
  <c r="P1011" i="2"/>
  <c r="BK1012" i="2"/>
  <c r="BK1011" i="2"/>
  <c r="J1011" i="2" s="1"/>
  <c r="J1012" i="2"/>
  <c r="BE1012" i="2" s="1"/>
  <c r="J95" i="2"/>
  <c r="BI1010" i="2"/>
  <c r="BH1010" i="2"/>
  <c r="BG1010" i="2"/>
  <c r="BF1010" i="2"/>
  <c r="T1010" i="2"/>
  <c r="R1010" i="2"/>
  <c r="P1010" i="2"/>
  <c r="BK1010" i="2"/>
  <c r="J1010" i="2"/>
  <c r="BE1010" i="2"/>
  <c r="BI1009" i="2"/>
  <c r="BH1009" i="2"/>
  <c r="BG1009" i="2"/>
  <c r="BF1009" i="2"/>
  <c r="T1009" i="2"/>
  <c r="R1009" i="2"/>
  <c r="R1006" i="2" s="1"/>
  <c r="P1009" i="2"/>
  <c r="BK1009" i="2"/>
  <c r="J1009" i="2"/>
  <c r="BE1009" i="2"/>
  <c r="BI1008" i="2"/>
  <c r="BH1008" i="2"/>
  <c r="BG1008" i="2"/>
  <c r="BF1008" i="2"/>
  <c r="T1008" i="2"/>
  <c r="R1008" i="2"/>
  <c r="P1008" i="2"/>
  <c r="BK1008" i="2"/>
  <c r="BK1006" i="2" s="1"/>
  <c r="J1006" i="2" s="1"/>
  <c r="J94" i="2" s="1"/>
  <c r="J1008" i="2"/>
  <c r="BE1008" i="2"/>
  <c r="BI1007" i="2"/>
  <c r="BH1007" i="2"/>
  <c r="BG1007" i="2"/>
  <c r="BF1007" i="2"/>
  <c r="T1007" i="2"/>
  <c r="T1006" i="2"/>
  <c r="R1007" i="2"/>
  <c r="P1007" i="2"/>
  <c r="P1006" i="2"/>
  <c r="BK1007" i="2"/>
  <c r="J1007" i="2"/>
  <c r="BE1007" i="2" s="1"/>
  <c r="BI1005" i="2"/>
  <c r="BH1005" i="2"/>
  <c r="BG1005" i="2"/>
  <c r="BF1005" i="2"/>
  <c r="T1005" i="2"/>
  <c r="R1005" i="2"/>
  <c r="P1005" i="2"/>
  <c r="BK1005" i="2"/>
  <c r="J1005" i="2"/>
  <c r="BE1005" i="2"/>
  <c r="BI1004" i="2"/>
  <c r="BH1004" i="2"/>
  <c r="BG1004" i="2"/>
  <c r="BF1004" i="2"/>
  <c r="T1004" i="2"/>
  <c r="T1003" i="2"/>
  <c r="R1004" i="2"/>
  <c r="R1003" i="2" s="1"/>
  <c r="P1004" i="2"/>
  <c r="P1003" i="2"/>
  <c r="P1002" i="2" s="1"/>
  <c r="BK1004" i="2"/>
  <c r="BK1003" i="2" s="1"/>
  <c r="J1003" i="2"/>
  <c r="J93" i="2" s="1"/>
  <c r="J1004" i="2"/>
  <c r="BE1004" i="2"/>
  <c r="BI1001" i="2"/>
  <c r="BH1001" i="2"/>
  <c r="BG1001" i="2"/>
  <c r="BF1001" i="2"/>
  <c r="T1001" i="2"/>
  <c r="T1000" i="2"/>
  <c r="T999" i="2" s="1"/>
  <c r="R1001" i="2"/>
  <c r="R1000" i="2" s="1"/>
  <c r="R999" i="2"/>
  <c r="P1001" i="2"/>
  <c r="P1000" i="2"/>
  <c r="P999" i="2" s="1"/>
  <c r="BK1001" i="2"/>
  <c r="BK1000" i="2" s="1"/>
  <c r="J1001" i="2"/>
  <c r="BE1001" i="2"/>
  <c r="BI995" i="2"/>
  <c r="BH995" i="2"/>
  <c r="BG995" i="2"/>
  <c r="BF995" i="2"/>
  <c r="T995" i="2"/>
  <c r="T994" i="2"/>
  <c r="R995" i="2"/>
  <c r="R994" i="2"/>
  <c r="P995" i="2"/>
  <c r="P994" i="2"/>
  <c r="BK995" i="2"/>
  <c r="BK994" i="2"/>
  <c r="J994" i="2" s="1"/>
  <c r="J995" i="2"/>
  <c r="BE995" i="2" s="1"/>
  <c r="J89" i="2"/>
  <c r="BI986" i="2"/>
  <c r="BH986" i="2"/>
  <c r="BG986" i="2"/>
  <c r="BF986" i="2"/>
  <c r="T986" i="2"/>
  <c r="R986" i="2"/>
  <c r="P986" i="2"/>
  <c r="BK986" i="2"/>
  <c r="BK969" i="2" s="1"/>
  <c r="J969" i="2" s="1"/>
  <c r="J88" i="2" s="1"/>
  <c r="J986" i="2"/>
  <c r="BE986" i="2"/>
  <c r="BI970" i="2"/>
  <c r="BH970" i="2"/>
  <c r="BG970" i="2"/>
  <c r="BF970" i="2"/>
  <c r="T970" i="2"/>
  <c r="T969" i="2"/>
  <c r="R970" i="2"/>
  <c r="R969" i="2"/>
  <c r="P970" i="2"/>
  <c r="P969" i="2"/>
  <c r="BK970" i="2"/>
  <c r="J970" i="2"/>
  <c r="BE970" i="2" s="1"/>
  <c r="BI962" i="2"/>
  <c r="BH962" i="2"/>
  <c r="BG962" i="2"/>
  <c r="BF962" i="2"/>
  <c r="T962" i="2"/>
  <c r="R962" i="2"/>
  <c r="P962" i="2"/>
  <c r="BK962" i="2"/>
  <c r="J962" i="2"/>
  <c r="BE962" i="2"/>
  <c r="BI955" i="2"/>
  <c r="BH955" i="2"/>
  <c r="BG955" i="2"/>
  <c r="BF955" i="2"/>
  <c r="T955" i="2"/>
  <c r="T954" i="2"/>
  <c r="R955" i="2"/>
  <c r="R954" i="2"/>
  <c r="P955" i="2"/>
  <c r="P954" i="2"/>
  <c r="BK955" i="2"/>
  <c r="BK954" i="2"/>
  <c r="J954" i="2" s="1"/>
  <c r="J87" i="2" s="1"/>
  <c r="J955" i="2"/>
  <c r="BE955" i="2" s="1"/>
  <c r="BI953" i="2"/>
  <c r="BH953" i="2"/>
  <c r="BG953" i="2"/>
  <c r="BF953" i="2"/>
  <c r="T953" i="2"/>
  <c r="R953" i="2"/>
  <c r="P953" i="2"/>
  <c r="BK953" i="2"/>
  <c r="J953" i="2"/>
  <c r="BE953" i="2"/>
  <c r="BI952" i="2"/>
  <c r="BH952" i="2"/>
  <c r="BG952" i="2"/>
  <c r="BF952" i="2"/>
  <c r="T952" i="2"/>
  <c r="R952" i="2"/>
  <c r="P952" i="2"/>
  <c r="BK952" i="2"/>
  <c r="J952" i="2"/>
  <c r="BE952" i="2"/>
  <c r="BI951" i="2"/>
  <c r="BH951" i="2"/>
  <c r="BG951" i="2"/>
  <c r="BF951" i="2"/>
  <c r="T951" i="2"/>
  <c r="R951" i="2"/>
  <c r="P951" i="2"/>
  <c r="BK951" i="2"/>
  <c r="J951" i="2"/>
  <c r="BE951" i="2"/>
  <c r="BI950" i="2"/>
  <c r="BH950" i="2"/>
  <c r="BG950" i="2"/>
  <c r="BF950" i="2"/>
  <c r="T950" i="2"/>
  <c r="R950" i="2"/>
  <c r="R942" i="2" s="1"/>
  <c r="P950" i="2"/>
  <c r="BK950" i="2"/>
  <c r="J950" i="2"/>
  <c r="BE950" i="2"/>
  <c r="BI949" i="2"/>
  <c r="BH949" i="2"/>
  <c r="BG949" i="2"/>
  <c r="BF949" i="2"/>
  <c r="T949" i="2"/>
  <c r="R949" i="2"/>
  <c r="P949" i="2"/>
  <c r="BK949" i="2"/>
  <c r="BK942" i="2" s="1"/>
  <c r="J942" i="2" s="1"/>
  <c r="J86" i="2" s="1"/>
  <c r="J949" i="2"/>
  <c r="BE949" i="2"/>
  <c r="BI943" i="2"/>
  <c r="BH943" i="2"/>
  <c r="BG943" i="2"/>
  <c r="BF943" i="2"/>
  <c r="T943" i="2"/>
  <c r="T942" i="2"/>
  <c r="R943" i="2"/>
  <c r="P943" i="2"/>
  <c r="P942" i="2"/>
  <c r="BK943" i="2"/>
  <c r="J943" i="2"/>
  <c r="BE943" i="2" s="1"/>
  <c r="BI941" i="2"/>
  <c r="BH941" i="2"/>
  <c r="BG941" i="2"/>
  <c r="BF941" i="2"/>
  <c r="T941" i="2"/>
  <c r="R941" i="2"/>
  <c r="P941" i="2"/>
  <c r="BK941" i="2"/>
  <c r="J941" i="2"/>
  <c r="BE941" i="2"/>
  <c r="BI936" i="2"/>
  <c r="BH936" i="2"/>
  <c r="BG936" i="2"/>
  <c r="BF936" i="2"/>
  <c r="T936" i="2"/>
  <c r="T935" i="2"/>
  <c r="R936" i="2"/>
  <c r="R935" i="2"/>
  <c r="P936" i="2"/>
  <c r="P935" i="2"/>
  <c r="BK936" i="2"/>
  <c r="BK935" i="2"/>
  <c r="J935" i="2" s="1"/>
  <c r="J936" i="2"/>
  <c r="BE936" i="2" s="1"/>
  <c r="J85" i="2"/>
  <c r="BI934" i="2"/>
  <c r="BH934" i="2"/>
  <c r="BG934" i="2"/>
  <c r="BF934" i="2"/>
  <c r="T934" i="2"/>
  <c r="R934" i="2"/>
  <c r="P934" i="2"/>
  <c r="BK934" i="2"/>
  <c r="J934" i="2"/>
  <c r="BE934" i="2"/>
  <c r="BI933" i="2"/>
  <c r="BH933" i="2"/>
  <c r="BG933" i="2"/>
  <c r="BF933" i="2"/>
  <c r="T933" i="2"/>
  <c r="R933" i="2"/>
  <c r="P933" i="2"/>
  <c r="BK933" i="2"/>
  <c r="J933" i="2"/>
  <c r="BE933" i="2"/>
  <c r="BI927" i="2"/>
  <c r="BH927" i="2"/>
  <c r="BG927" i="2"/>
  <c r="BF927" i="2"/>
  <c r="T927" i="2"/>
  <c r="R927" i="2"/>
  <c r="P927" i="2"/>
  <c r="BK927" i="2"/>
  <c r="J927" i="2"/>
  <c r="BE927" i="2"/>
  <c r="BI926" i="2"/>
  <c r="BH926" i="2"/>
  <c r="BG926" i="2"/>
  <c r="BF926" i="2"/>
  <c r="T926" i="2"/>
  <c r="R926" i="2"/>
  <c r="P926" i="2"/>
  <c r="BK926" i="2"/>
  <c r="J926" i="2"/>
  <c r="BE926" i="2"/>
  <c r="BI925" i="2"/>
  <c r="BH925" i="2"/>
  <c r="BG925" i="2"/>
  <c r="BF925" i="2"/>
  <c r="T925" i="2"/>
  <c r="R925" i="2"/>
  <c r="P925" i="2"/>
  <c r="BK925" i="2"/>
  <c r="J925" i="2"/>
  <c r="BE925" i="2"/>
  <c r="BI924" i="2"/>
  <c r="BH924" i="2"/>
  <c r="BG924" i="2"/>
  <c r="BF924" i="2"/>
  <c r="T924" i="2"/>
  <c r="R924" i="2"/>
  <c r="P924" i="2"/>
  <c r="BK924" i="2"/>
  <c r="J924" i="2"/>
  <c r="BE924" i="2"/>
  <c r="BI923" i="2"/>
  <c r="BH923" i="2"/>
  <c r="BG923" i="2"/>
  <c r="BF923" i="2"/>
  <c r="T923" i="2"/>
  <c r="R923" i="2"/>
  <c r="P923" i="2"/>
  <c r="BK923" i="2"/>
  <c r="J923" i="2"/>
  <c r="BE923" i="2"/>
  <c r="BI916" i="2"/>
  <c r="BH916" i="2"/>
  <c r="BG916" i="2"/>
  <c r="BF916" i="2"/>
  <c r="T916" i="2"/>
  <c r="R916" i="2"/>
  <c r="P916" i="2"/>
  <c r="BK916" i="2"/>
  <c r="J916" i="2"/>
  <c r="BE916" i="2"/>
  <c r="BI915" i="2"/>
  <c r="BH915" i="2"/>
  <c r="BG915" i="2"/>
  <c r="BF915" i="2"/>
  <c r="T915" i="2"/>
  <c r="R915" i="2"/>
  <c r="P915" i="2"/>
  <c r="P908" i="2" s="1"/>
  <c r="BK915" i="2"/>
  <c r="BK908" i="2" s="1"/>
  <c r="J908" i="2" s="1"/>
  <c r="J84" i="2" s="1"/>
  <c r="J915" i="2"/>
  <c r="BE915" i="2"/>
  <c r="BI914" i="2"/>
  <c r="BH914" i="2"/>
  <c r="BG914" i="2"/>
  <c r="BF914" i="2"/>
  <c r="T914" i="2"/>
  <c r="T908" i="2" s="1"/>
  <c r="R914" i="2"/>
  <c r="R908" i="2" s="1"/>
  <c r="P914" i="2"/>
  <c r="BK914" i="2"/>
  <c r="J914" i="2"/>
  <c r="BE914" i="2"/>
  <c r="BI909" i="2"/>
  <c r="BH909" i="2"/>
  <c r="BG909" i="2"/>
  <c r="BF909" i="2"/>
  <c r="T909" i="2"/>
  <c r="R909" i="2"/>
  <c r="P909" i="2"/>
  <c r="BK909" i="2"/>
  <c r="J909" i="2"/>
  <c r="BE909" i="2"/>
  <c r="BI907" i="2"/>
  <c r="BH907" i="2"/>
  <c r="BG907" i="2"/>
  <c r="BF907" i="2"/>
  <c r="T907" i="2"/>
  <c r="R907" i="2"/>
  <c r="P907" i="2"/>
  <c r="BK907" i="2"/>
  <c r="J907" i="2"/>
  <c r="BE907" i="2"/>
  <c r="BI906" i="2"/>
  <c r="BH906" i="2"/>
  <c r="BG906" i="2"/>
  <c r="BF906" i="2"/>
  <c r="T906" i="2"/>
  <c r="R906" i="2"/>
  <c r="P906" i="2"/>
  <c r="BK906" i="2"/>
  <c r="J906" i="2"/>
  <c r="BE906" i="2"/>
  <c r="BI902" i="2"/>
  <c r="BH902" i="2"/>
  <c r="BG902" i="2"/>
  <c r="BF902" i="2"/>
  <c r="T902" i="2"/>
  <c r="R902" i="2"/>
  <c r="P902" i="2"/>
  <c r="BK902" i="2"/>
  <c r="J902" i="2"/>
  <c r="BE902" i="2"/>
  <c r="BI901" i="2"/>
  <c r="BH901" i="2"/>
  <c r="BG901" i="2"/>
  <c r="BF901" i="2"/>
  <c r="T901" i="2"/>
  <c r="R901" i="2"/>
  <c r="P901" i="2"/>
  <c r="BK901" i="2"/>
  <c r="J901" i="2"/>
  <c r="BE901" i="2"/>
  <c r="BI897" i="2"/>
  <c r="BH897" i="2"/>
  <c r="BG897" i="2"/>
  <c r="BF897" i="2"/>
  <c r="T897" i="2"/>
  <c r="R897" i="2"/>
  <c r="P897" i="2"/>
  <c r="BK897" i="2"/>
  <c r="J897" i="2"/>
  <c r="BE897" i="2"/>
  <c r="BI894" i="2"/>
  <c r="BH894" i="2"/>
  <c r="BG894" i="2"/>
  <c r="BF894" i="2"/>
  <c r="T894" i="2"/>
  <c r="R894" i="2"/>
  <c r="P894" i="2"/>
  <c r="BK894" i="2"/>
  <c r="J894" i="2"/>
  <c r="BE894" i="2"/>
  <c r="BI891" i="2"/>
  <c r="BH891" i="2"/>
  <c r="BG891" i="2"/>
  <c r="BF891" i="2"/>
  <c r="T891" i="2"/>
  <c r="R891" i="2"/>
  <c r="P891" i="2"/>
  <c r="BK891" i="2"/>
  <c r="J891" i="2"/>
  <c r="BE891" i="2"/>
  <c r="BI887" i="2"/>
  <c r="BH887" i="2"/>
  <c r="BG887" i="2"/>
  <c r="BF887" i="2"/>
  <c r="T887" i="2"/>
  <c r="R887" i="2"/>
  <c r="P887" i="2"/>
  <c r="BK887" i="2"/>
  <c r="J887" i="2"/>
  <c r="BE887" i="2"/>
  <c r="BI886" i="2"/>
  <c r="BH886" i="2"/>
  <c r="BG886" i="2"/>
  <c r="BF886" i="2"/>
  <c r="T886" i="2"/>
  <c r="R886" i="2"/>
  <c r="P886" i="2"/>
  <c r="BK886" i="2"/>
  <c r="J886" i="2"/>
  <c r="BE886" i="2"/>
  <c r="BI881" i="2"/>
  <c r="BH881" i="2"/>
  <c r="BG881" i="2"/>
  <c r="BF881" i="2"/>
  <c r="T881" i="2"/>
  <c r="R881" i="2"/>
  <c r="P881" i="2"/>
  <c r="BK881" i="2"/>
  <c r="J881" i="2"/>
  <c r="BE881" i="2"/>
  <c r="BI877" i="2"/>
  <c r="BH877" i="2"/>
  <c r="BG877" i="2"/>
  <c r="BF877" i="2"/>
  <c r="T877" i="2"/>
  <c r="R877" i="2"/>
  <c r="P877" i="2"/>
  <c r="BK877" i="2"/>
  <c r="J877" i="2"/>
  <c r="BE877" i="2"/>
  <c r="BI874" i="2"/>
  <c r="BH874" i="2"/>
  <c r="BG874" i="2"/>
  <c r="BF874" i="2"/>
  <c r="T874" i="2"/>
  <c r="R874" i="2"/>
  <c r="R868" i="2" s="1"/>
  <c r="P874" i="2"/>
  <c r="BK874" i="2"/>
  <c r="J874" i="2"/>
  <c r="BE874" i="2"/>
  <c r="BI873" i="2"/>
  <c r="BH873" i="2"/>
  <c r="BG873" i="2"/>
  <c r="BF873" i="2"/>
  <c r="T873" i="2"/>
  <c r="R873" i="2"/>
  <c r="P873" i="2"/>
  <c r="BK873" i="2"/>
  <c r="BK868" i="2" s="1"/>
  <c r="J868" i="2" s="1"/>
  <c r="J83" i="2" s="1"/>
  <c r="J873" i="2"/>
  <c r="BE873" i="2"/>
  <c r="BI869" i="2"/>
  <c r="BH869" i="2"/>
  <c r="BG869" i="2"/>
  <c r="BF869" i="2"/>
  <c r="T869" i="2"/>
  <c r="T868" i="2"/>
  <c r="R869" i="2"/>
  <c r="P869" i="2"/>
  <c r="P868" i="2"/>
  <c r="BK869" i="2"/>
  <c r="J869" i="2"/>
  <c r="BE869" i="2" s="1"/>
  <c r="BI867" i="2"/>
  <c r="BH867" i="2"/>
  <c r="BG867" i="2"/>
  <c r="BF867" i="2"/>
  <c r="T867" i="2"/>
  <c r="R867" i="2"/>
  <c r="P867" i="2"/>
  <c r="BK867" i="2"/>
  <c r="J867" i="2"/>
  <c r="BE867" i="2"/>
  <c r="BI866" i="2"/>
  <c r="BH866" i="2"/>
  <c r="BG866" i="2"/>
  <c r="BF866" i="2"/>
  <c r="T866" i="2"/>
  <c r="R866" i="2"/>
  <c r="P866" i="2"/>
  <c r="BK866" i="2"/>
  <c r="J866" i="2"/>
  <c r="BE866" i="2"/>
  <c r="BI863" i="2"/>
  <c r="BH863" i="2"/>
  <c r="BG863" i="2"/>
  <c r="BF863" i="2"/>
  <c r="T863" i="2"/>
  <c r="R863" i="2"/>
  <c r="P863" i="2"/>
  <c r="BK863" i="2"/>
  <c r="J863" i="2"/>
  <c r="BE863" i="2"/>
  <c r="BI862" i="2"/>
  <c r="BH862" i="2"/>
  <c r="BG862" i="2"/>
  <c r="BF862" i="2"/>
  <c r="T862" i="2"/>
  <c r="R862" i="2"/>
  <c r="P862" i="2"/>
  <c r="BK862" i="2"/>
  <c r="J862" i="2"/>
  <c r="BE862" i="2"/>
  <c r="BI861" i="2"/>
  <c r="BH861" i="2"/>
  <c r="BG861" i="2"/>
  <c r="BF861" i="2"/>
  <c r="T861" i="2"/>
  <c r="R861" i="2"/>
  <c r="P861" i="2"/>
  <c r="BK861" i="2"/>
  <c r="J861" i="2"/>
  <c r="BE861" i="2"/>
  <c r="BI860" i="2"/>
  <c r="BH860" i="2"/>
  <c r="BG860" i="2"/>
  <c r="BF860" i="2"/>
  <c r="T860" i="2"/>
  <c r="R860" i="2"/>
  <c r="P860" i="2"/>
  <c r="BK860" i="2"/>
  <c r="J860" i="2"/>
  <c r="BE860" i="2"/>
  <c r="BI859" i="2"/>
  <c r="BH859" i="2"/>
  <c r="BG859" i="2"/>
  <c r="BF859" i="2"/>
  <c r="T859" i="2"/>
  <c r="R859" i="2"/>
  <c r="P859" i="2"/>
  <c r="BK859" i="2"/>
  <c r="J859" i="2"/>
  <c r="BE859" i="2"/>
  <c r="BI856" i="2"/>
  <c r="BH856" i="2"/>
  <c r="BG856" i="2"/>
  <c r="BF856" i="2"/>
  <c r="T856" i="2"/>
  <c r="R856" i="2"/>
  <c r="P856" i="2"/>
  <c r="BK856" i="2"/>
  <c r="J856" i="2"/>
  <c r="BE856" i="2"/>
  <c r="BI855" i="2"/>
  <c r="BH855" i="2"/>
  <c r="BG855" i="2"/>
  <c r="BF855" i="2"/>
  <c r="T855" i="2"/>
  <c r="R855" i="2"/>
  <c r="R845" i="2" s="1"/>
  <c r="P855" i="2"/>
  <c r="BK855" i="2"/>
  <c r="J855" i="2"/>
  <c r="BE855" i="2"/>
  <c r="BI850" i="2"/>
  <c r="BH850" i="2"/>
  <c r="BG850" i="2"/>
  <c r="BF850" i="2"/>
  <c r="T850" i="2"/>
  <c r="R850" i="2"/>
  <c r="P850" i="2"/>
  <c r="BK850" i="2"/>
  <c r="BK845" i="2" s="1"/>
  <c r="J845" i="2" s="1"/>
  <c r="J82" i="2" s="1"/>
  <c r="J850" i="2"/>
  <c r="BE850" i="2"/>
  <c r="BI846" i="2"/>
  <c r="BH846" i="2"/>
  <c r="BG846" i="2"/>
  <c r="BF846" i="2"/>
  <c r="T846" i="2"/>
  <c r="T845" i="2"/>
  <c r="R846" i="2"/>
  <c r="P846" i="2"/>
  <c r="P845" i="2"/>
  <c r="BK846" i="2"/>
  <c r="J846" i="2"/>
  <c r="BE846" i="2" s="1"/>
  <c r="BI844" i="2"/>
  <c r="BH844" i="2"/>
  <c r="BG844" i="2"/>
  <c r="BF844" i="2"/>
  <c r="T844" i="2"/>
  <c r="R844" i="2"/>
  <c r="P844" i="2"/>
  <c r="BK844" i="2"/>
  <c r="J844" i="2"/>
  <c r="BE844" i="2"/>
  <c r="BI843" i="2"/>
  <c r="BH843" i="2"/>
  <c r="BG843" i="2"/>
  <c r="BF843" i="2"/>
  <c r="T843" i="2"/>
  <c r="R843" i="2"/>
  <c r="P843" i="2"/>
  <c r="BK843" i="2"/>
  <c r="J843" i="2"/>
  <c r="BE843" i="2"/>
  <c r="BI842" i="2"/>
  <c r="BH842" i="2"/>
  <c r="BG842" i="2"/>
  <c r="BF842" i="2"/>
  <c r="T842" i="2"/>
  <c r="R842" i="2"/>
  <c r="P842" i="2"/>
  <c r="BK842" i="2"/>
  <c r="J842" i="2"/>
  <c r="BE842" i="2"/>
  <c r="BI841" i="2"/>
  <c r="BH841" i="2"/>
  <c r="BG841" i="2"/>
  <c r="BF841" i="2"/>
  <c r="T841" i="2"/>
  <c r="R841" i="2"/>
  <c r="P841" i="2"/>
  <c r="BK841" i="2"/>
  <c r="J841" i="2"/>
  <c r="BE841" i="2"/>
  <c r="BI840" i="2"/>
  <c r="BH840" i="2"/>
  <c r="BG840" i="2"/>
  <c r="BF840" i="2"/>
  <c r="T840" i="2"/>
  <c r="R840" i="2"/>
  <c r="P840" i="2"/>
  <c r="BK840" i="2"/>
  <c r="J840" i="2"/>
  <c r="BE840" i="2"/>
  <c r="BI839" i="2"/>
  <c r="BH839" i="2"/>
  <c r="BG839" i="2"/>
  <c r="BF839" i="2"/>
  <c r="T839" i="2"/>
  <c r="R839" i="2"/>
  <c r="P839" i="2"/>
  <c r="BK839" i="2"/>
  <c r="J839" i="2"/>
  <c r="BE839" i="2"/>
  <c r="BI836" i="2"/>
  <c r="BH836" i="2"/>
  <c r="BG836" i="2"/>
  <c r="BF836" i="2"/>
  <c r="T836" i="2"/>
  <c r="R836" i="2"/>
  <c r="P836" i="2"/>
  <c r="BK836" i="2"/>
  <c r="J836" i="2"/>
  <c r="BE836" i="2"/>
  <c r="BI835" i="2"/>
  <c r="BH835" i="2"/>
  <c r="BG835" i="2"/>
  <c r="BF835" i="2"/>
  <c r="T835" i="2"/>
  <c r="R835" i="2"/>
  <c r="P835" i="2"/>
  <c r="BK835" i="2"/>
  <c r="J835" i="2"/>
  <c r="BE835" i="2"/>
  <c r="BI834" i="2"/>
  <c r="BH834" i="2"/>
  <c r="BG834" i="2"/>
  <c r="BF834" i="2"/>
  <c r="T834" i="2"/>
  <c r="R834" i="2"/>
  <c r="P834" i="2"/>
  <c r="BK834" i="2"/>
  <c r="J834" i="2"/>
  <c r="BE834" i="2"/>
  <c r="BI831" i="2"/>
  <c r="BH831" i="2"/>
  <c r="BG831" i="2"/>
  <c r="BF831" i="2"/>
  <c r="T831" i="2"/>
  <c r="R831" i="2"/>
  <c r="P831" i="2"/>
  <c r="BK831" i="2"/>
  <c r="J831" i="2"/>
  <c r="BE831" i="2"/>
  <c r="BI830" i="2"/>
  <c r="BH830" i="2"/>
  <c r="BG830" i="2"/>
  <c r="BF830" i="2"/>
  <c r="T830" i="2"/>
  <c r="R830" i="2"/>
  <c r="R823" i="2" s="1"/>
  <c r="P830" i="2"/>
  <c r="BK830" i="2"/>
  <c r="J830" i="2"/>
  <c r="BE830" i="2"/>
  <c r="BI827" i="2"/>
  <c r="BH827" i="2"/>
  <c r="BG827" i="2"/>
  <c r="BF827" i="2"/>
  <c r="T827" i="2"/>
  <c r="R827" i="2"/>
  <c r="P827" i="2"/>
  <c r="BK827" i="2"/>
  <c r="BK823" i="2" s="1"/>
  <c r="J823" i="2" s="1"/>
  <c r="J81" i="2" s="1"/>
  <c r="J827" i="2"/>
  <c r="BE827" i="2"/>
  <c r="BI824" i="2"/>
  <c r="BH824" i="2"/>
  <c r="BG824" i="2"/>
  <c r="BF824" i="2"/>
  <c r="T824" i="2"/>
  <c r="T823" i="2"/>
  <c r="R824" i="2"/>
  <c r="P824" i="2"/>
  <c r="P823" i="2"/>
  <c r="BK824" i="2"/>
  <c r="J824" i="2"/>
  <c r="BE824" i="2" s="1"/>
  <c r="BI822" i="2"/>
  <c r="BH822" i="2"/>
  <c r="BG822" i="2"/>
  <c r="BF822" i="2"/>
  <c r="T822" i="2"/>
  <c r="R822" i="2"/>
  <c r="R813" i="2" s="1"/>
  <c r="P822" i="2"/>
  <c r="BK822" i="2"/>
  <c r="J822" i="2"/>
  <c r="BE822" i="2"/>
  <c r="BI818" i="2"/>
  <c r="BH818" i="2"/>
  <c r="BG818" i="2"/>
  <c r="BF818" i="2"/>
  <c r="T818" i="2"/>
  <c r="R818" i="2"/>
  <c r="P818" i="2"/>
  <c r="BK818" i="2"/>
  <c r="BK813" i="2" s="1"/>
  <c r="J813" i="2" s="1"/>
  <c r="J80" i="2" s="1"/>
  <c r="J818" i="2"/>
  <c r="BE818" i="2"/>
  <c r="BI814" i="2"/>
  <c r="BH814" i="2"/>
  <c r="BG814" i="2"/>
  <c r="BF814" i="2"/>
  <c r="T814" i="2"/>
  <c r="T813" i="2"/>
  <c r="R814" i="2"/>
  <c r="P814" i="2"/>
  <c r="P813" i="2" s="1"/>
  <c r="BK814" i="2"/>
  <c r="J814" i="2"/>
  <c r="BE814" i="2" s="1"/>
  <c r="BI812" i="2"/>
  <c r="BH812" i="2"/>
  <c r="BG812" i="2"/>
  <c r="BF812" i="2"/>
  <c r="T812" i="2"/>
  <c r="R812" i="2"/>
  <c r="P812" i="2"/>
  <c r="BK812" i="2"/>
  <c r="J812" i="2"/>
  <c r="BE812" i="2"/>
  <c r="BI809" i="2"/>
  <c r="BH809" i="2"/>
  <c r="BG809" i="2"/>
  <c r="BF809" i="2"/>
  <c r="T809" i="2"/>
  <c r="R809" i="2"/>
  <c r="P809" i="2"/>
  <c r="BK809" i="2"/>
  <c r="J809" i="2"/>
  <c r="BE809" i="2"/>
  <c r="BI806" i="2"/>
  <c r="BH806" i="2"/>
  <c r="BG806" i="2"/>
  <c r="BF806" i="2"/>
  <c r="T806" i="2"/>
  <c r="R806" i="2"/>
  <c r="P806" i="2"/>
  <c r="BK806" i="2"/>
  <c r="J806" i="2"/>
  <c r="BE806" i="2"/>
  <c r="BI805" i="2"/>
  <c r="BH805" i="2"/>
  <c r="BG805" i="2"/>
  <c r="BF805" i="2"/>
  <c r="T805" i="2"/>
  <c r="R805" i="2"/>
  <c r="P805" i="2"/>
  <c r="BK805" i="2"/>
  <c r="J805" i="2"/>
  <c r="BE805" i="2"/>
  <c r="BI802" i="2"/>
  <c r="BH802" i="2"/>
  <c r="BG802" i="2"/>
  <c r="BF802" i="2"/>
  <c r="T802" i="2"/>
  <c r="R802" i="2"/>
  <c r="P802" i="2"/>
  <c r="BK802" i="2"/>
  <c r="J802" i="2"/>
  <c r="BE802" i="2"/>
  <c r="BI801" i="2"/>
  <c r="BH801" i="2"/>
  <c r="BG801" i="2"/>
  <c r="BF801" i="2"/>
  <c r="T801" i="2"/>
  <c r="R801" i="2"/>
  <c r="P801" i="2"/>
  <c r="BK801" i="2"/>
  <c r="J801" i="2"/>
  <c r="BE801" i="2"/>
  <c r="BI800" i="2"/>
  <c r="BH800" i="2"/>
  <c r="BG800" i="2"/>
  <c r="BF800" i="2"/>
  <c r="T800" i="2"/>
  <c r="R800" i="2"/>
  <c r="P800" i="2"/>
  <c r="BK800" i="2"/>
  <c r="J800" i="2"/>
  <c r="BE800" i="2"/>
  <c r="BI799" i="2"/>
  <c r="BH799" i="2"/>
  <c r="BG799" i="2"/>
  <c r="BF799" i="2"/>
  <c r="T799" i="2"/>
  <c r="R799" i="2"/>
  <c r="P799" i="2"/>
  <c r="BK799" i="2"/>
  <c r="J799" i="2"/>
  <c r="BE799" i="2"/>
  <c r="BI798" i="2"/>
  <c r="BH798" i="2"/>
  <c r="BG798" i="2"/>
  <c r="BF798" i="2"/>
  <c r="T798" i="2"/>
  <c r="R798" i="2"/>
  <c r="P798" i="2"/>
  <c r="BK798" i="2"/>
  <c r="J798" i="2"/>
  <c r="BE798" i="2"/>
  <c r="BI794" i="2"/>
  <c r="BH794" i="2"/>
  <c r="BG794" i="2"/>
  <c r="BF794" i="2"/>
  <c r="T794" i="2"/>
  <c r="R794" i="2"/>
  <c r="R789" i="2" s="1"/>
  <c r="P794" i="2"/>
  <c r="BK794" i="2"/>
  <c r="J794" i="2"/>
  <c r="BE794" i="2"/>
  <c r="BI791" i="2"/>
  <c r="BH791" i="2"/>
  <c r="BG791" i="2"/>
  <c r="BF791" i="2"/>
  <c r="T791" i="2"/>
  <c r="R791" i="2"/>
  <c r="P791" i="2"/>
  <c r="BK791" i="2"/>
  <c r="BK789" i="2" s="1"/>
  <c r="J789" i="2" s="1"/>
  <c r="J79" i="2" s="1"/>
  <c r="J791" i="2"/>
  <c r="BE791" i="2"/>
  <c r="BI790" i="2"/>
  <c r="BH790" i="2"/>
  <c r="BG790" i="2"/>
  <c r="BF790" i="2"/>
  <c r="T790" i="2"/>
  <c r="T789" i="2"/>
  <c r="R790" i="2"/>
  <c r="P790" i="2"/>
  <c r="P789" i="2"/>
  <c r="BK790" i="2"/>
  <c r="J790" i="2"/>
  <c r="BE790" i="2"/>
  <c r="BI788" i="2"/>
  <c r="BH788" i="2"/>
  <c r="BG788" i="2"/>
  <c r="BF788" i="2"/>
  <c r="T788" i="2"/>
  <c r="R788" i="2"/>
  <c r="P788" i="2"/>
  <c r="BK788" i="2"/>
  <c r="J788" i="2"/>
  <c r="BE788" i="2"/>
  <c r="BI785" i="2"/>
  <c r="BH785" i="2"/>
  <c r="BG785" i="2"/>
  <c r="BF785" i="2"/>
  <c r="T785" i="2"/>
  <c r="R785" i="2"/>
  <c r="R782" i="2" s="1"/>
  <c r="P785" i="2"/>
  <c r="BK785" i="2"/>
  <c r="J785" i="2"/>
  <c r="BE785" i="2" s="1"/>
  <c r="BI784" i="2"/>
  <c r="BH784" i="2"/>
  <c r="BG784" i="2"/>
  <c r="BF784" i="2"/>
  <c r="T784" i="2"/>
  <c r="R784" i="2"/>
  <c r="P784" i="2"/>
  <c r="BK784" i="2"/>
  <c r="BK782" i="2" s="1"/>
  <c r="J782" i="2" s="1"/>
  <c r="J78" i="2" s="1"/>
  <c r="J784" i="2"/>
  <c r="BE784" i="2"/>
  <c r="BI783" i="2"/>
  <c r="BH783" i="2"/>
  <c r="BG783" i="2"/>
  <c r="BF783" i="2"/>
  <c r="T783" i="2"/>
  <c r="T782" i="2" s="1"/>
  <c r="R783" i="2"/>
  <c r="P783" i="2"/>
  <c r="P782" i="2" s="1"/>
  <c r="BK783" i="2"/>
  <c r="J783" i="2"/>
  <c r="BE783" i="2" s="1"/>
  <c r="BI781" i="2"/>
  <c r="BH781" i="2"/>
  <c r="BG781" i="2"/>
  <c r="BF781" i="2"/>
  <c r="T781" i="2"/>
  <c r="R781" i="2"/>
  <c r="P781" i="2"/>
  <c r="BK781" i="2"/>
  <c r="J781" i="2"/>
  <c r="BE781" i="2"/>
  <c r="BI780" i="2"/>
  <c r="BH780" i="2"/>
  <c r="BG780" i="2"/>
  <c r="BF780" i="2"/>
  <c r="T780" i="2"/>
  <c r="R780" i="2"/>
  <c r="P780" i="2"/>
  <c r="BK780" i="2"/>
  <c r="J780" i="2"/>
  <c r="BE780" i="2"/>
  <c r="BI776" i="2"/>
  <c r="BH776" i="2"/>
  <c r="BG776" i="2"/>
  <c r="BF776" i="2"/>
  <c r="T776" i="2"/>
  <c r="R776" i="2"/>
  <c r="P776" i="2"/>
  <c r="BK776" i="2"/>
  <c r="J776" i="2"/>
  <c r="BE776" i="2"/>
  <c r="BI773" i="2"/>
  <c r="BH773" i="2"/>
  <c r="BG773" i="2"/>
  <c r="BF773" i="2"/>
  <c r="T773" i="2"/>
  <c r="R773" i="2"/>
  <c r="P773" i="2"/>
  <c r="BK773" i="2"/>
  <c r="J773" i="2"/>
  <c r="BE773" i="2"/>
  <c r="BI769" i="2"/>
  <c r="BH769" i="2"/>
  <c r="BG769" i="2"/>
  <c r="BF769" i="2"/>
  <c r="T769" i="2"/>
  <c r="R769" i="2"/>
  <c r="P769" i="2"/>
  <c r="BK769" i="2"/>
  <c r="J769" i="2"/>
  <c r="BE769" i="2"/>
  <c r="BI768" i="2"/>
  <c r="BH768" i="2"/>
  <c r="BG768" i="2"/>
  <c r="BF768" i="2"/>
  <c r="T768" i="2"/>
  <c r="R768" i="2"/>
  <c r="P768" i="2"/>
  <c r="BK768" i="2"/>
  <c r="J768" i="2"/>
  <c r="BE768" i="2"/>
  <c r="BI764" i="2"/>
  <c r="BH764" i="2"/>
  <c r="BG764" i="2"/>
  <c r="BF764" i="2"/>
  <c r="T764" i="2"/>
  <c r="R764" i="2"/>
  <c r="P764" i="2"/>
  <c r="BK764" i="2"/>
  <c r="J764" i="2"/>
  <c r="BE764" i="2"/>
  <c r="BI763" i="2"/>
  <c r="BH763" i="2"/>
  <c r="BG763" i="2"/>
  <c r="BF763" i="2"/>
  <c r="T763" i="2"/>
  <c r="R763" i="2"/>
  <c r="P763" i="2"/>
  <c r="BK763" i="2"/>
  <c r="J763" i="2"/>
  <c r="BE763" i="2"/>
  <c r="BI759" i="2"/>
  <c r="BH759" i="2"/>
  <c r="BG759" i="2"/>
  <c r="BF759" i="2"/>
  <c r="T759" i="2"/>
  <c r="R759" i="2"/>
  <c r="R750" i="2" s="1"/>
  <c r="P759" i="2"/>
  <c r="BK759" i="2"/>
  <c r="J759" i="2"/>
  <c r="BE759" i="2"/>
  <c r="BI755" i="2"/>
  <c r="BH755" i="2"/>
  <c r="BG755" i="2"/>
  <c r="BF755" i="2"/>
  <c r="T755" i="2"/>
  <c r="R755" i="2"/>
  <c r="P755" i="2"/>
  <c r="BK755" i="2"/>
  <c r="BK750" i="2" s="1"/>
  <c r="J750" i="2" s="1"/>
  <c r="J77" i="2" s="1"/>
  <c r="J755" i="2"/>
  <c r="BE755" i="2"/>
  <c r="BI751" i="2"/>
  <c r="BH751" i="2"/>
  <c r="BG751" i="2"/>
  <c r="BF751" i="2"/>
  <c r="T751" i="2"/>
  <c r="T750" i="2"/>
  <c r="R751" i="2"/>
  <c r="P751" i="2"/>
  <c r="P750" i="2"/>
  <c r="BK751" i="2"/>
  <c r="J751" i="2"/>
  <c r="BE751" i="2" s="1"/>
  <c r="BI749" i="2"/>
  <c r="BH749" i="2"/>
  <c r="BG749" i="2"/>
  <c r="BF749" i="2"/>
  <c r="T749" i="2"/>
  <c r="R749" i="2"/>
  <c r="P749" i="2"/>
  <c r="BK749" i="2"/>
  <c r="J749" i="2"/>
  <c r="BE749" i="2" s="1"/>
  <c r="BI746" i="2"/>
  <c r="BH746" i="2"/>
  <c r="BG746" i="2"/>
  <c r="BF746" i="2"/>
  <c r="T746" i="2"/>
  <c r="R746" i="2"/>
  <c r="P746" i="2"/>
  <c r="BK746" i="2"/>
  <c r="J746" i="2"/>
  <c r="BE746" i="2"/>
  <c r="BI742" i="2"/>
  <c r="BH742" i="2"/>
  <c r="BG742" i="2"/>
  <c r="BF742" i="2"/>
  <c r="T742" i="2"/>
  <c r="R742" i="2"/>
  <c r="P742" i="2"/>
  <c r="BK742" i="2"/>
  <c r="J742" i="2"/>
  <c r="BE742" i="2" s="1"/>
  <c r="BI741" i="2"/>
  <c r="BH741" i="2"/>
  <c r="BG741" i="2"/>
  <c r="BF741" i="2"/>
  <c r="T741" i="2"/>
  <c r="R741" i="2"/>
  <c r="P741" i="2"/>
  <c r="BK741" i="2"/>
  <c r="J741" i="2"/>
  <c r="BE741" i="2"/>
  <c r="BI740" i="2"/>
  <c r="BH740" i="2"/>
  <c r="BG740" i="2"/>
  <c r="BF740" i="2"/>
  <c r="T740" i="2"/>
  <c r="R740" i="2"/>
  <c r="P740" i="2"/>
  <c r="BK740" i="2"/>
  <c r="J740" i="2"/>
  <c r="BE740" i="2" s="1"/>
  <c r="BI739" i="2"/>
  <c r="BH739" i="2"/>
  <c r="BG739" i="2"/>
  <c r="BF739" i="2"/>
  <c r="T739" i="2"/>
  <c r="R739" i="2"/>
  <c r="P739" i="2"/>
  <c r="BK739" i="2"/>
  <c r="J739" i="2"/>
  <c r="BE739" i="2"/>
  <c r="BI738" i="2"/>
  <c r="BH738" i="2"/>
  <c r="BG738" i="2"/>
  <c r="BF738" i="2"/>
  <c r="T738" i="2"/>
  <c r="R738" i="2"/>
  <c r="P738" i="2"/>
  <c r="BK738" i="2"/>
  <c r="J738" i="2"/>
  <c r="BE738" i="2" s="1"/>
  <c r="BI737" i="2"/>
  <c r="BH737" i="2"/>
  <c r="BG737" i="2"/>
  <c r="BF737" i="2"/>
  <c r="T737" i="2"/>
  <c r="R737" i="2"/>
  <c r="P737" i="2"/>
  <c r="BK737" i="2"/>
  <c r="J737" i="2"/>
  <c r="BE737" i="2"/>
  <c r="BI736" i="2"/>
  <c r="BH736" i="2"/>
  <c r="BG736" i="2"/>
  <c r="BF736" i="2"/>
  <c r="T736" i="2"/>
  <c r="R736" i="2"/>
  <c r="P736" i="2"/>
  <c r="BK736" i="2"/>
  <c r="J736" i="2"/>
  <c r="BE736" i="2" s="1"/>
  <c r="BI733" i="2"/>
  <c r="BH733" i="2"/>
  <c r="BG733" i="2"/>
  <c r="BF733" i="2"/>
  <c r="T733" i="2"/>
  <c r="R733" i="2"/>
  <c r="P733" i="2"/>
  <c r="BK733" i="2"/>
  <c r="J733" i="2"/>
  <c r="BE733" i="2"/>
  <c r="BI732" i="2"/>
  <c r="BH732" i="2"/>
  <c r="BG732" i="2"/>
  <c r="BF732" i="2"/>
  <c r="T732" i="2"/>
  <c r="T721" i="2" s="1"/>
  <c r="R732" i="2"/>
  <c r="P732" i="2"/>
  <c r="BK732" i="2"/>
  <c r="J732" i="2"/>
  <c r="BE732" i="2" s="1"/>
  <c r="BI722" i="2"/>
  <c r="BH722" i="2"/>
  <c r="BG722" i="2"/>
  <c r="BF722" i="2"/>
  <c r="T722" i="2"/>
  <c r="R722" i="2"/>
  <c r="P722" i="2"/>
  <c r="P721" i="2"/>
  <c r="BK722" i="2"/>
  <c r="BK721" i="2"/>
  <c r="J722" i="2"/>
  <c r="BE722" i="2"/>
  <c r="BI719" i="2"/>
  <c r="BH719" i="2"/>
  <c r="BG719" i="2"/>
  <c r="BF719" i="2"/>
  <c r="T719" i="2"/>
  <c r="T718" i="2" s="1"/>
  <c r="R719" i="2"/>
  <c r="R718" i="2"/>
  <c r="P719" i="2"/>
  <c r="P718" i="2" s="1"/>
  <c r="BK719" i="2"/>
  <c r="BK718" i="2"/>
  <c r="J718" i="2"/>
  <c r="J719" i="2"/>
  <c r="BE719" i="2" s="1"/>
  <c r="J74" i="2"/>
  <c r="BI717" i="2"/>
  <c r="BH717" i="2"/>
  <c r="BG717" i="2"/>
  <c r="BF717" i="2"/>
  <c r="T717" i="2"/>
  <c r="R717" i="2"/>
  <c r="P717" i="2"/>
  <c r="BK717" i="2"/>
  <c r="J717" i="2"/>
  <c r="BE717" i="2"/>
  <c r="BI716" i="2"/>
  <c r="BH716" i="2"/>
  <c r="BG716" i="2"/>
  <c r="BF716" i="2"/>
  <c r="T716" i="2"/>
  <c r="R716" i="2"/>
  <c r="R713" i="2" s="1"/>
  <c r="P716" i="2"/>
  <c r="BK716" i="2"/>
  <c r="J716" i="2"/>
  <c r="BE716" i="2"/>
  <c r="BI715" i="2"/>
  <c r="BH715" i="2"/>
  <c r="BG715" i="2"/>
  <c r="BF715" i="2"/>
  <c r="T715" i="2"/>
  <c r="R715" i="2"/>
  <c r="P715" i="2"/>
  <c r="BK715" i="2"/>
  <c r="BK713" i="2" s="1"/>
  <c r="J713" i="2" s="1"/>
  <c r="J73" i="2" s="1"/>
  <c r="J715" i="2"/>
  <c r="BE715" i="2"/>
  <c r="BI714" i="2"/>
  <c r="BH714" i="2"/>
  <c r="BG714" i="2"/>
  <c r="BF714" i="2"/>
  <c r="T714" i="2"/>
  <c r="T713" i="2"/>
  <c r="R714" i="2"/>
  <c r="P714" i="2"/>
  <c r="P713" i="2"/>
  <c r="BK714" i="2"/>
  <c r="J714" i="2"/>
  <c r="BE714" i="2"/>
  <c r="BI710" i="2"/>
  <c r="BH710" i="2"/>
  <c r="BG710" i="2"/>
  <c r="BF710" i="2"/>
  <c r="T710" i="2"/>
  <c r="R710" i="2"/>
  <c r="P710" i="2"/>
  <c r="BK710" i="2"/>
  <c r="J710" i="2"/>
  <c r="BE710" i="2"/>
  <c r="BI707" i="2"/>
  <c r="BH707" i="2"/>
  <c r="BG707" i="2"/>
  <c r="BF707" i="2"/>
  <c r="T707" i="2"/>
  <c r="R707" i="2"/>
  <c r="P707" i="2"/>
  <c r="BK707" i="2"/>
  <c r="J707" i="2"/>
  <c r="BE707" i="2" s="1"/>
  <c r="BI706" i="2"/>
  <c r="BH706" i="2"/>
  <c r="BG706" i="2"/>
  <c r="BF706" i="2"/>
  <c r="T706" i="2"/>
  <c r="R706" i="2"/>
  <c r="P706" i="2"/>
  <c r="BK706" i="2"/>
  <c r="J706" i="2"/>
  <c r="BE706" i="2"/>
  <c r="BI703" i="2"/>
  <c r="BH703" i="2"/>
  <c r="BG703" i="2"/>
  <c r="BF703" i="2"/>
  <c r="T703" i="2"/>
  <c r="R703" i="2"/>
  <c r="P703" i="2"/>
  <c r="BK703" i="2"/>
  <c r="J703" i="2"/>
  <c r="BE703" i="2" s="1"/>
  <c r="BI702" i="2"/>
  <c r="BH702" i="2"/>
  <c r="BG702" i="2"/>
  <c r="BF702" i="2"/>
  <c r="T702" i="2"/>
  <c r="R702" i="2"/>
  <c r="P702" i="2"/>
  <c r="BK702" i="2"/>
  <c r="J702" i="2"/>
  <c r="BE702" i="2"/>
  <c r="BI701" i="2"/>
  <c r="BH701" i="2"/>
  <c r="BG701" i="2"/>
  <c r="BF701" i="2"/>
  <c r="T701" i="2"/>
  <c r="R701" i="2"/>
  <c r="P701" i="2"/>
  <c r="BK701" i="2"/>
  <c r="J701" i="2"/>
  <c r="BE701" i="2" s="1"/>
  <c r="BI697" i="2"/>
  <c r="BH697" i="2"/>
  <c r="BG697" i="2"/>
  <c r="BF697" i="2"/>
  <c r="T697" i="2"/>
  <c r="R697" i="2"/>
  <c r="P697" i="2"/>
  <c r="BK697" i="2"/>
  <c r="J697" i="2"/>
  <c r="BE697" i="2"/>
  <c r="BI693" i="2"/>
  <c r="BH693" i="2"/>
  <c r="BG693" i="2"/>
  <c r="BF693" i="2"/>
  <c r="T693" i="2"/>
  <c r="R693" i="2"/>
  <c r="P693" i="2"/>
  <c r="BK693" i="2"/>
  <c r="J693" i="2"/>
  <c r="BE693" i="2" s="1"/>
  <c r="BI689" i="2"/>
  <c r="BH689" i="2"/>
  <c r="BG689" i="2"/>
  <c r="BF689" i="2"/>
  <c r="T689" i="2"/>
  <c r="R689" i="2"/>
  <c r="P689" i="2"/>
  <c r="BK689" i="2"/>
  <c r="J689" i="2"/>
  <c r="BE689" i="2"/>
  <c r="BI685" i="2"/>
  <c r="BH685" i="2"/>
  <c r="BG685" i="2"/>
  <c r="BF685" i="2"/>
  <c r="T685" i="2"/>
  <c r="R685" i="2"/>
  <c r="P685" i="2"/>
  <c r="BK685" i="2"/>
  <c r="J685" i="2"/>
  <c r="BE685" i="2" s="1"/>
  <c r="BI681" i="2"/>
  <c r="BH681" i="2"/>
  <c r="BG681" i="2"/>
  <c r="BF681" i="2"/>
  <c r="T681" i="2"/>
  <c r="R681" i="2"/>
  <c r="P681" i="2"/>
  <c r="BK681" i="2"/>
  <c r="J681" i="2"/>
  <c r="BE681" i="2"/>
  <c r="BI670" i="2"/>
  <c r="BH670" i="2"/>
  <c r="BG670" i="2"/>
  <c r="BF670" i="2"/>
  <c r="T670" i="2"/>
  <c r="R670" i="2"/>
  <c r="P670" i="2"/>
  <c r="BK670" i="2"/>
  <c r="J670" i="2"/>
  <c r="BE670" i="2" s="1"/>
  <c r="BI666" i="2"/>
  <c r="BH666" i="2"/>
  <c r="BG666" i="2"/>
  <c r="BF666" i="2"/>
  <c r="T666" i="2"/>
  <c r="R666" i="2"/>
  <c r="P666" i="2"/>
  <c r="BK666" i="2"/>
  <c r="J666" i="2"/>
  <c r="BE666" i="2"/>
  <c r="BI662" i="2"/>
  <c r="BH662" i="2"/>
  <c r="BG662" i="2"/>
  <c r="BF662" i="2"/>
  <c r="T662" i="2"/>
  <c r="R662" i="2"/>
  <c r="P662" i="2"/>
  <c r="BK662" i="2"/>
  <c r="J662" i="2"/>
  <c r="BE662" i="2" s="1"/>
  <c r="BI652" i="2"/>
  <c r="BH652" i="2"/>
  <c r="BG652" i="2"/>
  <c r="BF652" i="2"/>
  <c r="T652" i="2"/>
  <c r="R652" i="2"/>
  <c r="P652" i="2"/>
  <c r="BK652" i="2"/>
  <c r="J652" i="2"/>
  <c r="BE652" i="2"/>
  <c r="BI647" i="2"/>
  <c r="BH647" i="2"/>
  <c r="BG647" i="2"/>
  <c r="BF647" i="2"/>
  <c r="T647" i="2"/>
  <c r="R647" i="2"/>
  <c r="P647" i="2"/>
  <c r="BK647" i="2"/>
  <c r="J647" i="2"/>
  <c r="BE647" i="2" s="1"/>
  <c r="BI643" i="2"/>
  <c r="BH643" i="2"/>
  <c r="BG643" i="2"/>
  <c r="BF643" i="2"/>
  <c r="T643" i="2"/>
  <c r="R643" i="2"/>
  <c r="P643" i="2"/>
  <c r="BK643" i="2"/>
  <c r="J643" i="2"/>
  <c r="BE643" i="2"/>
  <c r="BI639" i="2"/>
  <c r="BH639" i="2"/>
  <c r="BG639" i="2"/>
  <c r="BF639" i="2"/>
  <c r="T639" i="2"/>
  <c r="R639" i="2"/>
  <c r="P639" i="2"/>
  <c r="BK639" i="2"/>
  <c r="J639" i="2"/>
  <c r="BE639" i="2" s="1"/>
  <c r="BI635" i="2"/>
  <c r="BH635" i="2"/>
  <c r="BG635" i="2"/>
  <c r="BF635" i="2"/>
  <c r="T635" i="2"/>
  <c r="R635" i="2"/>
  <c r="P635" i="2"/>
  <c r="BK635" i="2"/>
  <c r="J635" i="2"/>
  <c r="BE635" i="2"/>
  <c r="BI634" i="2"/>
  <c r="BH634" i="2"/>
  <c r="BG634" i="2"/>
  <c r="BF634" i="2"/>
  <c r="T634" i="2"/>
  <c r="R634" i="2"/>
  <c r="P634" i="2"/>
  <c r="BK634" i="2"/>
  <c r="J634" i="2"/>
  <c r="BE634" i="2" s="1"/>
  <c r="BI631" i="2"/>
  <c r="BH631" i="2"/>
  <c r="BG631" i="2"/>
  <c r="BF631" i="2"/>
  <c r="T631" i="2"/>
  <c r="R631" i="2"/>
  <c r="P631" i="2"/>
  <c r="BK631" i="2"/>
  <c r="J631" i="2"/>
  <c r="BE631" i="2"/>
  <c r="BI628" i="2"/>
  <c r="BH628" i="2"/>
  <c r="BG628" i="2"/>
  <c r="BF628" i="2"/>
  <c r="T628" i="2"/>
  <c r="R628" i="2"/>
  <c r="P628" i="2"/>
  <c r="BK628" i="2"/>
  <c r="J628" i="2"/>
  <c r="BE628" i="2" s="1"/>
  <c r="BI627" i="2"/>
  <c r="BH627" i="2"/>
  <c r="BG627" i="2"/>
  <c r="BF627" i="2"/>
  <c r="T627" i="2"/>
  <c r="R627" i="2"/>
  <c r="P627" i="2"/>
  <c r="BK627" i="2"/>
  <c r="J627" i="2"/>
  <c r="BE627" i="2"/>
  <c r="BI624" i="2"/>
  <c r="BH624" i="2"/>
  <c r="BG624" i="2"/>
  <c r="BF624" i="2"/>
  <c r="T624" i="2"/>
  <c r="R624" i="2"/>
  <c r="P624" i="2"/>
  <c r="BK624" i="2"/>
  <c r="J624" i="2"/>
  <c r="BE624" i="2" s="1"/>
  <c r="BI623" i="2"/>
  <c r="BH623" i="2"/>
  <c r="BG623" i="2"/>
  <c r="BF623" i="2"/>
  <c r="T623" i="2"/>
  <c r="R623" i="2"/>
  <c r="P623" i="2"/>
  <c r="BK623" i="2"/>
  <c r="J623" i="2"/>
  <c r="BE623" i="2"/>
  <c r="BI620" i="2"/>
  <c r="BH620" i="2"/>
  <c r="BG620" i="2"/>
  <c r="BF620" i="2"/>
  <c r="T620" i="2"/>
  <c r="R620" i="2"/>
  <c r="P620" i="2"/>
  <c r="BK620" i="2"/>
  <c r="J620" i="2"/>
  <c r="BE620" i="2" s="1"/>
  <c r="BI616" i="2"/>
  <c r="BH616" i="2"/>
  <c r="BG616" i="2"/>
  <c r="BF616" i="2"/>
  <c r="T616" i="2"/>
  <c r="R616" i="2"/>
  <c r="P616" i="2"/>
  <c r="BK616" i="2"/>
  <c r="J616" i="2"/>
  <c r="BE616" i="2"/>
  <c r="BI612" i="2"/>
  <c r="BH612" i="2"/>
  <c r="BG612" i="2"/>
  <c r="BF612" i="2"/>
  <c r="T612" i="2"/>
  <c r="R612" i="2"/>
  <c r="P612" i="2"/>
  <c r="BK612" i="2"/>
  <c r="J612" i="2"/>
  <c r="BE612" i="2" s="1"/>
  <c r="BI611" i="2"/>
  <c r="BH611" i="2"/>
  <c r="BG611" i="2"/>
  <c r="BF611" i="2"/>
  <c r="T611" i="2"/>
  <c r="R611" i="2"/>
  <c r="P611" i="2"/>
  <c r="BK611" i="2"/>
  <c r="J611" i="2"/>
  <c r="BE611" i="2"/>
  <c r="BI610" i="2"/>
  <c r="BH610" i="2"/>
  <c r="BG610" i="2"/>
  <c r="BF610" i="2"/>
  <c r="T610" i="2"/>
  <c r="R610" i="2"/>
  <c r="P610" i="2"/>
  <c r="BK610" i="2"/>
  <c r="J610" i="2"/>
  <c r="BE610" i="2" s="1"/>
  <c r="BI607" i="2"/>
  <c r="BH607" i="2"/>
  <c r="BG607" i="2"/>
  <c r="BF607" i="2"/>
  <c r="T607" i="2"/>
  <c r="R607" i="2"/>
  <c r="P607" i="2"/>
  <c r="BK607" i="2"/>
  <c r="J607" i="2"/>
  <c r="BE607" i="2"/>
  <c r="BI606" i="2"/>
  <c r="BH606" i="2"/>
  <c r="BG606" i="2"/>
  <c r="BF606" i="2"/>
  <c r="T606" i="2"/>
  <c r="R606" i="2"/>
  <c r="P606" i="2"/>
  <c r="BK606" i="2"/>
  <c r="J606" i="2"/>
  <c r="BE606" i="2" s="1"/>
  <c r="BI605" i="2"/>
  <c r="BH605" i="2"/>
  <c r="BG605" i="2"/>
  <c r="BF605" i="2"/>
  <c r="T605" i="2"/>
  <c r="R605" i="2"/>
  <c r="P605" i="2"/>
  <c r="BK605" i="2"/>
  <c r="J605" i="2"/>
  <c r="BE605" i="2"/>
  <c r="BI601" i="2"/>
  <c r="BH601" i="2"/>
  <c r="BG601" i="2"/>
  <c r="BF601" i="2"/>
  <c r="T601" i="2"/>
  <c r="R601" i="2"/>
  <c r="P601" i="2"/>
  <c r="BK601" i="2"/>
  <c r="J601" i="2"/>
  <c r="BE601" i="2" s="1"/>
  <c r="BI600" i="2"/>
  <c r="BH600" i="2"/>
  <c r="BG600" i="2"/>
  <c r="BF600" i="2"/>
  <c r="T600" i="2"/>
  <c r="R600" i="2"/>
  <c r="P600" i="2"/>
  <c r="BK600" i="2"/>
  <c r="J600" i="2"/>
  <c r="BE600" i="2"/>
  <c r="BI599" i="2"/>
  <c r="BH599" i="2"/>
  <c r="BG599" i="2"/>
  <c r="BF599" i="2"/>
  <c r="T599" i="2"/>
  <c r="R599" i="2"/>
  <c r="P599" i="2"/>
  <c r="BK599" i="2"/>
  <c r="J599" i="2"/>
  <c r="BE599" i="2" s="1"/>
  <c r="BI596" i="2"/>
  <c r="BH596" i="2"/>
  <c r="BG596" i="2"/>
  <c r="BF596" i="2"/>
  <c r="T596" i="2"/>
  <c r="R596" i="2"/>
  <c r="P596" i="2"/>
  <c r="P588" i="2" s="1"/>
  <c r="BK596" i="2"/>
  <c r="J596" i="2"/>
  <c r="BE596" i="2"/>
  <c r="BI593" i="2"/>
  <c r="BH593" i="2"/>
  <c r="BG593" i="2"/>
  <c r="BF593" i="2"/>
  <c r="T593" i="2"/>
  <c r="T588" i="2" s="1"/>
  <c r="R593" i="2"/>
  <c r="P593" i="2"/>
  <c r="BK593" i="2"/>
  <c r="J593" i="2"/>
  <c r="BE593" i="2" s="1"/>
  <c r="BI589" i="2"/>
  <c r="BH589" i="2"/>
  <c r="BG589" i="2"/>
  <c r="BF589" i="2"/>
  <c r="T589" i="2"/>
  <c r="R589" i="2"/>
  <c r="R588" i="2" s="1"/>
  <c r="P589" i="2"/>
  <c r="BK589" i="2"/>
  <c r="BK588" i="2" s="1"/>
  <c r="J588" i="2" s="1"/>
  <c r="J72" i="2" s="1"/>
  <c r="J589" i="2"/>
  <c r="BE589" i="2"/>
  <c r="BI584" i="2"/>
  <c r="BH584" i="2"/>
  <c r="BG584" i="2"/>
  <c r="BF584" i="2"/>
  <c r="T584" i="2"/>
  <c r="R584" i="2"/>
  <c r="P584" i="2"/>
  <c r="BK584" i="2"/>
  <c r="J584" i="2"/>
  <c r="BE584" i="2"/>
  <c r="BI583" i="2"/>
  <c r="BH583" i="2"/>
  <c r="BG583" i="2"/>
  <c r="BF583" i="2"/>
  <c r="T583" i="2"/>
  <c r="R583" i="2"/>
  <c r="P583" i="2"/>
  <c r="BK583" i="2"/>
  <c r="J583" i="2"/>
  <c r="BE583" i="2"/>
  <c r="BI582" i="2"/>
  <c r="BH582" i="2"/>
  <c r="BG582" i="2"/>
  <c r="BF582" i="2"/>
  <c r="T582" i="2"/>
  <c r="R582" i="2"/>
  <c r="P582" i="2"/>
  <c r="P574" i="2" s="1"/>
  <c r="BK582" i="2"/>
  <c r="J582" i="2"/>
  <c r="BE582" i="2"/>
  <c r="BI579" i="2"/>
  <c r="BH579" i="2"/>
  <c r="BG579" i="2"/>
  <c r="BF579" i="2"/>
  <c r="T579" i="2"/>
  <c r="T574" i="2" s="1"/>
  <c r="R579" i="2"/>
  <c r="P579" i="2"/>
  <c r="BK579" i="2"/>
  <c r="J579" i="2"/>
  <c r="BE579" i="2"/>
  <c r="BI575" i="2"/>
  <c r="BH575" i="2"/>
  <c r="BG575" i="2"/>
  <c r="BF575" i="2"/>
  <c r="T575" i="2"/>
  <c r="R575" i="2"/>
  <c r="R574" i="2"/>
  <c r="P575" i="2"/>
  <c r="BK575" i="2"/>
  <c r="BK574" i="2"/>
  <c r="J574" i="2" s="1"/>
  <c r="J71" i="2" s="1"/>
  <c r="J575" i="2"/>
  <c r="BE575" i="2" s="1"/>
  <c r="BI573" i="2"/>
  <c r="BH573" i="2"/>
  <c r="BG573" i="2"/>
  <c r="BF573" i="2"/>
  <c r="T573" i="2"/>
  <c r="R573" i="2"/>
  <c r="P573" i="2"/>
  <c r="BK573" i="2"/>
  <c r="J573" i="2"/>
  <c r="BE573" i="2"/>
  <c r="BI570" i="2"/>
  <c r="BH570" i="2"/>
  <c r="BG570" i="2"/>
  <c r="BF570" i="2"/>
  <c r="T570" i="2"/>
  <c r="R570" i="2"/>
  <c r="P570" i="2"/>
  <c r="BK570" i="2"/>
  <c r="J570" i="2"/>
  <c r="BE570" i="2"/>
  <c r="BI569" i="2"/>
  <c r="BH569" i="2"/>
  <c r="BG569" i="2"/>
  <c r="BF569" i="2"/>
  <c r="T569" i="2"/>
  <c r="R569" i="2"/>
  <c r="P569" i="2"/>
  <c r="BK569" i="2"/>
  <c r="J569" i="2"/>
  <c r="BE569" i="2"/>
  <c r="BI566" i="2"/>
  <c r="BH566" i="2"/>
  <c r="BG566" i="2"/>
  <c r="BF566" i="2"/>
  <c r="T566" i="2"/>
  <c r="R566" i="2"/>
  <c r="P566" i="2"/>
  <c r="BK566" i="2"/>
  <c r="J566" i="2"/>
  <c r="BE566" i="2"/>
  <c r="BI562" i="2"/>
  <c r="BH562" i="2"/>
  <c r="BG562" i="2"/>
  <c r="BF562" i="2"/>
  <c r="T562" i="2"/>
  <c r="R562" i="2"/>
  <c r="P562" i="2"/>
  <c r="BK562" i="2"/>
  <c r="J562" i="2"/>
  <c r="BE562" i="2"/>
  <c r="BI556" i="2"/>
  <c r="BH556" i="2"/>
  <c r="BG556" i="2"/>
  <c r="BF556" i="2"/>
  <c r="T556" i="2"/>
  <c r="R556" i="2"/>
  <c r="P556" i="2"/>
  <c r="BK556" i="2"/>
  <c r="J556" i="2"/>
  <c r="BE556" i="2"/>
  <c r="BI550" i="2"/>
  <c r="BH550" i="2"/>
  <c r="BG550" i="2"/>
  <c r="BF550" i="2"/>
  <c r="T550" i="2"/>
  <c r="R550" i="2"/>
  <c r="P550" i="2"/>
  <c r="BK550" i="2"/>
  <c r="J550" i="2"/>
  <c r="BE550" i="2"/>
  <c r="BI546" i="2"/>
  <c r="BH546" i="2"/>
  <c r="BG546" i="2"/>
  <c r="BF546" i="2"/>
  <c r="T546" i="2"/>
  <c r="R546" i="2"/>
  <c r="P546" i="2"/>
  <c r="BK546" i="2"/>
  <c r="J546" i="2"/>
  <c r="BE546" i="2"/>
  <c r="BI542" i="2"/>
  <c r="BH542" i="2"/>
  <c r="BG542" i="2"/>
  <c r="BF542" i="2"/>
  <c r="T542" i="2"/>
  <c r="R542" i="2"/>
  <c r="P542" i="2"/>
  <c r="BK542" i="2"/>
  <c r="J542" i="2"/>
  <c r="BE542" i="2"/>
  <c r="BI538" i="2"/>
  <c r="BH538" i="2"/>
  <c r="BG538" i="2"/>
  <c r="BF538" i="2"/>
  <c r="T538" i="2"/>
  <c r="R538" i="2"/>
  <c r="P538" i="2"/>
  <c r="BK538" i="2"/>
  <c r="J538" i="2"/>
  <c r="BE538" i="2"/>
  <c r="BI537" i="2"/>
  <c r="BH537" i="2"/>
  <c r="BG537" i="2"/>
  <c r="BF537" i="2"/>
  <c r="T537" i="2"/>
  <c r="R537" i="2"/>
  <c r="P537" i="2"/>
  <c r="BK537" i="2"/>
  <c r="J537" i="2"/>
  <c r="BE537" i="2"/>
  <c r="BI533" i="2"/>
  <c r="BH533" i="2"/>
  <c r="BG533" i="2"/>
  <c r="BF533" i="2"/>
  <c r="T533" i="2"/>
  <c r="R533" i="2"/>
  <c r="P533" i="2"/>
  <c r="BK533" i="2"/>
  <c r="J533" i="2"/>
  <c r="BE533" i="2"/>
  <c r="BI532" i="2"/>
  <c r="BH532" i="2"/>
  <c r="BG532" i="2"/>
  <c r="BF532" i="2"/>
  <c r="T532" i="2"/>
  <c r="R532" i="2"/>
  <c r="P532" i="2"/>
  <c r="BK532" i="2"/>
  <c r="J532" i="2"/>
  <c r="BE532" i="2"/>
  <c r="BI531" i="2"/>
  <c r="BH531" i="2"/>
  <c r="BG531" i="2"/>
  <c r="BF531" i="2"/>
  <c r="T531" i="2"/>
  <c r="R531" i="2"/>
  <c r="P531" i="2"/>
  <c r="BK531" i="2"/>
  <c r="J531" i="2"/>
  <c r="BE531" i="2"/>
  <c r="BI530" i="2"/>
  <c r="BH530" i="2"/>
  <c r="BG530" i="2"/>
  <c r="BF530" i="2"/>
  <c r="T530" i="2"/>
  <c r="R530" i="2"/>
  <c r="P530" i="2"/>
  <c r="BK530" i="2"/>
  <c r="J530" i="2"/>
  <c r="BE530" i="2"/>
  <c r="BI520" i="2"/>
  <c r="BH520" i="2"/>
  <c r="BG520" i="2"/>
  <c r="BF520" i="2"/>
  <c r="T520" i="2"/>
  <c r="R520" i="2"/>
  <c r="P520" i="2"/>
  <c r="BK520" i="2"/>
  <c r="J520" i="2"/>
  <c r="BE520" i="2"/>
  <c r="BI516" i="2"/>
  <c r="BH516" i="2"/>
  <c r="BG516" i="2"/>
  <c r="BF516" i="2"/>
  <c r="T516" i="2"/>
  <c r="R516" i="2"/>
  <c r="P516" i="2"/>
  <c r="BK516" i="2"/>
  <c r="J516" i="2"/>
  <c r="BE516" i="2"/>
  <c r="BI508" i="2"/>
  <c r="BH508" i="2"/>
  <c r="BG508" i="2"/>
  <c r="BF508" i="2"/>
  <c r="T508" i="2"/>
  <c r="R508" i="2"/>
  <c r="P508" i="2"/>
  <c r="BK508" i="2"/>
  <c r="J508" i="2"/>
  <c r="BE508" i="2"/>
  <c r="BI505" i="2"/>
  <c r="BH505" i="2"/>
  <c r="BG505" i="2"/>
  <c r="BF505" i="2"/>
  <c r="T505" i="2"/>
  <c r="R505" i="2"/>
  <c r="P505" i="2"/>
  <c r="BK505" i="2"/>
  <c r="J505" i="2"/>
  <c r="BE505" i="2"/>
  <c r="BI494" i="2"/>
  <c r="BH494" i="2"/>
  <c r="BG494" i="2"/>
  <c r="BF494" i="2"/>
  <c r="T494" i="2"/>
  <c r="R494" i="2"/>
  <c r="P494" i="2"/>
  <c r="BK494" i="2"/>
  <c r="J494" i="2"/>
  <c r="BE494" i="2"/>
  <c r="BI493" i="2"/>
  <c r="BH493" i="2"/>
  <c r="BG493" i="2"/>
  <c r="BF493" i="2"/>
  <c r="T493" i="2"/>
  <c r="R493" i="2"/>
  <c r="P493" i="2"/>
  <c r="BK493" i="2"/>
  <c r="J493" i="2"/>
  <c r="BE493" i="2"/>
  <c r="BI489" i="2"/>
  <c r="BH489" i="2"/>
  <c r="BG489" i="2"/>
  <c r="BF489" i="2"/>
  <c r="T489" i="2"/>
  <c r="R489" i="2"/>
  <c r="P489" i="2"/>
  <c r="BK489" i="2"/>
  <c r="J489" i="2"/>
  <c r="BE489" i="2"/>
  <c r="BI488" i="2"/>
  <c r="BH488" i="2"/>
  <c r="BG488" i="2"/>
  <c r="BF488" i="2"/>
  <c r="T488" i="2"/>
  <c r="R488" i="2"/>
  <c r="P488" i="2"/>
  <c r="BK488" i="2"/>
  <c r="J488" i="2"/>
  <c r="BE488" i="2"/>
  <c r="BI487" i="2"/>
  <c r="BH487" i="2"/>
  <c r="BG487" i="2"/>
  <c r="BF487" i="2"/>
  <c r="T487" i="2"/>
  <c r="R487" i="2"/>
  <c r="P487" i="2"/>
  <c r="BK487" i="2"/>
  <c r="J487" i="2"/>
  <c r="BE487" i="2"/>
  <c r="BI486" i="2"/>
  <c r="BH486" i="2"/>
  <c r="BG486" i="2"/>
  <c r="BF486" i="2"/>
  <c r="T486" i="2"/>
  <c r="R486" i="2"/>
  <c r="P486" i="2"/>
  <c r="BK486" i="2"/>
  <c r="J486" i="2"/>
  <c r="BE486" i="2"/>
  <c r="BI483" i="2"/>
  <c r="BH483" i="2"/>
  <c r="BG483" i="2"/>
  <c r="BF483" i="2"/>
  <c r="T483" i="2"/>
  <c r="R483" i="2"/>
  <c r="P483" i="2"/>
  <c r="BK483" i="2"/>
  <c r="J483" i="2"/>
  <c r="BE483" i="2"/>
  <c r="BI482" i="2"/>
  <c r="BH482" i="2"/>
  <c r="BG482" i="2"/>
  <c r="BF482" i="2"/>
  <c r="T482" i="2"/>
  <c r="R482" i="2"/>
  <c r="P482" i="2"/>
  <c r="BK482" i="2"/>
  <c r="J482" i="2"/>
  <c r="BE482" i="2"/>
  <c r="BI479" i="2"/>
  <c r="BH479" i="2"/>
  <c r="BG479" i="2"/>
  <c r="BF479" i="2"/>
  <c r="T479" i="2"/>
  <c r="R479" i="2"/>
  <c r="P479" i="2"/>
  <c r="BK479" i="2"/>
  <c r="J479" i="2"/>
  <c r="BE479" i="2"/>
  <c r="BI465" i="2"/>
  <c r="BH465" i="2"/>
  <c r="BG465" i="2"/>
  <c r="BF465" i="2"/>
  <c r="T465" i="2"/>
  <c r="R465" i="2"/>
  <c r="P465" i="2"/>
  <c r="BK465" i="2"/>
  <c r="J465" i="2"/>
  <c r="BE465" i="2"/>
  <c r="BI464" i="2"/>
  <c r="BH464" i="2"/>
  <c r="BG464" i="2"/>
  <c r="BF464" i="2"/>
  <c r="T464" i="2"/>
  <c r="R464" i="2"/>
  <c r="P464" i="2"/>
  <c r="BK464" i="2"/>
  <c r="J464" i="2"/>
  <c r="BE464" i="2"/>
  <c r="BI461" i="2"/>
  <c r="BH461" i="2"/>
  <c r="BG461" i="2"/>
  <c r="BF461" i="2"/>
  <c r="T461" i="2"/>
  <c r="R461" i="2"/>
  <c r="P461" i="2"/>
  <c r="BK461" i="2"/>
  <c r="J461" i="2"/>
  <c r="BE461" i="2"/>
  <c r="BI460" i="2"/>
  <c r="BH460" i="2"/>
  <c r="BG460" i="2"/>
  <c r="BF460" i="2"/>
  <c r="T460" i="2"/>
  <c r="R460" i="2"/>
  <c r="P460" i="2"/>
  <c r="BK460" i="2"/>
  <c r="J460" i="2"/>
  <c r="BE460" i="2"/>
  <c r="BI453" i="2"/>
  <c r="BH453" i="2"/>
  <c r="BG453" i="2"/>
  <c r="BF453" i="2"/>
  <c r="T453" i="2"/>
  <c r="R453" i="2"/>
  <c r="P453" i="2"/>
  <c r="BK453" i="2"/>
  <c r="J453" i="2"/>
  <c r="BE453" i="2"/>
  <c r="BI452" i="2"/>
  <c r="BH452" i="2"/>
  <c r="BG452" i="2"/>
  <c r="BF452" i="2"/>
  <c r="T452" i="2"/>
  <c r="R452" i="2"/>
  <c r="P452" i="2"/>
  <c r="BK452" i="2"/>
  <c r="J452" i="2"/>
  <c r="BE452" i="2"/>
  <c r="BI440" i="2"/>
  <c r="BH440" i="2"/>
  <c r="BG440" i="2"/>
  <c r="BF440" i="2"/>
  <c r="T440" i="2"/>
  <c r="R440" i="2"/>
  <c r="P440" i="2"/>
  <c r="BK440" i="2"/>
  <c r="J440" i="2"/>
  <c r="BE440" i="2"/>
  <c r="BI432" i="2"/>
  <c r="BH432" i="2"/>
  <c r="BG432" i="2"/>
  <c r="BF432" i="2"/>
  <c r="T432" i="2"/>
  <c r="R432" i="2"/>
  <c r="P432" i="2"/>
  <c r="BK432" i="2"/>
  <c r="J432" i="2"/>
  <c r="BE432" i="2"/>
  <c r="BI431" i="2"/>
  <c r="BH431" i="2"/>
  <c r="BG431" i="2"/>
  <c r="BF431" i="2"/>
  <c r="T431" i="2"/>
  <c r="R431" i="2"/>
  <c r="P431" i="2"/>
  <c r="BK431" i="2"/>
  <c r="J431" i="2"/>
  <c r="BE431" i="2"/>
  <c r="BI426" i="2"/>
  <c r="BH426" i="2"/>
  <c r="BG426" i="2"/>
  <c r="BF426" i="2"/>
  <c r="T426" i="2"/>
  <c r="R426" i="2"/>
  <c r="P426" i="2"/>
  <c r="BK426" i="2"/>
  <c r="J426" i="2"/>
  <c r="BE426" i="2"/>
  <c r="BI425" i="2"/>
  <c r="BH425" i="2"/>
  <c r="BG425" i="2"/>
  <c r="BF425" i="2"/>
  <c r="T425" i="2"/>
  <c r="R425" i="2"/>
  <c r="P425" i="2"/>
  <c r="BK425" i="2"/>
  <c r="J425" i="2"/>
  <c r="BE425" i="2"/>
  <c r="BI419" i="2"/>
  <c r="BH419" i="2"/>
  <c r="BG419" i="2"/>
  <c r="BF419" i="2"/>
  <c r="T419" i="2"/>
  <c r="R419" i="2"/>
  <c r="P419" i="2"/>
  <c r="BK419" i="2"/>
  <c r="J419" i="2"/>
  <c r="BE419" i="2"/>
  <c r="BI415" i="2"/>
  <c r="BH415" i="2"/>
  <c r="BG415" i="2"/>
  <c r="BF415" i="2"/>
  <c r="T415" i="2"/>
  <c r="R415" i="2"/>
  <c r="P415" i="2"/>
  <c r="BK415" i="2"/>
  <c r="J415" i="2"/>
  <c r="BE415" i="2"/>
  <c r="BI398" i="2"/>
  <c r="BH398" i="2"/>
  <c r="BG398" i="2"/>
  <c r="BF398" i="2"/>
  <c r="T398" i="2"/>
  <c r="R398" i="2"/>
  <c r="P398" i="2"/>
  <c r="BK398" i="2"/>
  <c r="J398" i="2"/>
  <c r="BE398" i="2"/>
  <c r="BI394" i="2"/>
  <c r="BH394" i="2"/>
  <c r="BG394" i="2"/>
  <c r="BF394" i="2"/>
  <c r="T394" i="2"/>
  <c r="R394" i="2"/>
  <c r="P394" i="2"/>
  <c r="BK394" i="2"/>
  <c r="J394" i="2"/>
  <c r="BE394" i="2"/>
  <c r="BI383" i="2"/>
  <c r="BH383" i="2"/>
  <c r="BG383" i="2"/>
  <c r="BF383" i="2"/>
  <c r="T383" i="2"/>
  <c r="R383" i="2"/>
  <c r="P383" i="2"/>
  <c r="BK383" i="2"/>
  <c r="J383" i="2"/>
  <c r="BE383" i="2"/>
  <c r="BI368" i="2"/>
  <c r="BH368" i="2"/>
  <c r="BG368" i="2"/>
  <c r="BF368" i="2"/>
  <c r="T368" i="2"/>
  <c r="R368" i="2"/>
  <c r="P368" i="2"/>
  <c r="BK368" i="2"/>
  <c r="J368" i="2"/>
  <c r="BE368" i="2"/>
  <c r="BI364" i="2"/>
  <c r="BH364" i="2"/>
  <c r="BG364" i="2"/>
  <c r="BF364" i="2"/>
  <c r="T364" i="2"/>
  <c r="T363" i="2"/>
  <c r="R364" i="2"/>
  <c r="R363" i="2"/>
  <c r="P364" i="2"/>
  <c r="P363" i="2"/>
  <c r="BK364" i="2"/>
  <c r="BK363" i="2"/>
  <c r="J363" i="2" s="1"/>
  <c r="J70" i="2" s="1"/>
  <c r="J364" i="2"/>
  <c r="BE364" i="2" s="1"/>
  <c r="BI362" i="2"/>
  <c r="BH362" i="2"/>
  <c r="BG362" i="2"/>
  <c r="BF362" i="2"/>
  <c r="T362" i="2"/>
  <c r="R362" i="2"/>
  <c r="P362" i="2"/>
  <c r="BK362" i="2"/>
  <c r="J362" i="2"/>
  <c r="BE362" i="2" s="1"/>
  <c r="BI358" i="2"/>
  <c r="BH358" i="2"/>
  <c r="BG358" i="2"/>
  <c r="BF358" i="2"/>
  <c r="T358" i="2"/>
  <c r="R358" i="2"/>
  <c r="P358" i="2"/>
  <c r="BK358" i="2"/>
  <c r="J358" i="2"/>
  <c r="BE358" i="2"/>
  <c r="BI355" i="2"/>
  <c r="BH355" i="2"/>
  <c r="BG355" i="2"/>
  <c r="BF355" i="2"/>
  <c r="T355" i="2"/>
  <c r="R355" i="2"/>
  <c r="P355" i="2"/>
  <c r="BK355" i="2"/>
  <c r="J355" i="2"/>
  <c r="BE355" i="2" s="1"/>
  <c r="BI351" i="2"/>
  <c r="BH351" i="2"/>
  <c r="BG351" i="2"/>
  <c r="BF351" i="2"/>
  <c r="T351" i="2"/>
  <c r="R351" i="2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T348" i="2"/>
  <c r="R349" i="2"/>
  <c r="R348" i="2" s="1"/>
  <c r="P349" i="2"/>
  <c r="P348" i="2"/>
  <c r="BK349" i="2"/>
  <c r="BK348" i="2" s="1"/>
  <c r="J348" i="2" s="1"/>
  <c r="J69" i="2" s="1"/>
  <c r="J349" i="2"/>
  <c r="BE349" i="2"/>
  <c r="BI344" i="2"/>
  <c r="BH344" i="2"/>
  <c r="BG344" i="2"/>
  <c r="BF344" i="2"/>
  <c r="T344" i="2"/>
  <c r="R344" i="2"/>
  <c r="P344" i="2"/>
  <c r="BK344" i="2"/>
  <c r="J344" i="2"/>
  <c r="BE344" i="2"/>
  <c r="BI341" i="2"/>
  <c r="BH341" i="2"/>
  <c r="BG341" i="2"/>
  <c r="BF341" i="2"/>
  <c r="T341" i="2"/>
  <c r="R341" i="2"/>
  <c r="P341" i="2"/>
  <c r="BK341" i="2"/>
  <c r="J341" i="2"/>
  <c r="BE341" i="2" s="1"/>
  <c r="BI340" i="2"/>
  <c r="BH340" i="2"/>
  <c r="BG340" i="2"/>
  <c r="BF340" i="2"/>
  <c r="T340" i="2"/>
  <c r="R340" i="2"/>
  <c r="P340" i="2"/>
  <c r="BK340" i="2"/>
  <c r="J340" i="2"/>
  <c r="BE340" i="2"/>
  <c r="BI333" i="2"/>
  <c r="BH333" i="2"/>
  <c r="BG333" i="2"/>
  <c r="BF333" i="2"/>
  <c r="T333" i="2"/>
  <c r="R333" i="2"/>
  <c r="P333" i="2"/>
  <c r="BK333" i="2"/>
  <c r="J333" i="2"/>
  <c r="BE333" i="2" s="1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 s="1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 s="1"/>
  <c r="BI317" i="2"/>
  <c r="BH317" i="2"/>
  <c r="BG317" i="2"/>
  <c r="BF317" i="2"/>
  <c r="T317" i="2"/>
  <c r="R317" i="2"/>
  <c r="P317" i="2"/>
  <c r="BK317" i="2"/>
  <c r="J317" i="2"/>
  <c r="BE317" i="2"/>
  <c r="BI316" i="2"/>
  <c r="BH316" i="2"/>
  <c r="BG316" i="2"/>
  <c r="BF316" i="2"/>
  <c r="T316" i="2"/>
  <c r="R316" i="2"/>
  <c r="P316" i="2"/>
  <c r="BK316" i="2"/>
  <c r="J316" i="2"/>
  <c r="BE316" i="2" s="1"/>
  <c r="BI313" i="2"/>
  <c r="BH313" i="2"/>
  <c r="BG313" i="2"/>
  <c r="BF313" i="2"/>
  <c r="T313" i="2"/>
  <c r="R313" i="2"/>
  <c r="P313" i="2"/>
  <c r="BK313" i="2"/>
  <c r="J313" i="2"/>
  <c r="BE313" i="2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T308" i="2"/>
  <c r="R308" i="2"/>
  <c r="P308" i="2"/>
  <c r="BK308" i="2"/>
  <c r="J308" i="2"/>
  <c r="BE308" i="2"/>
  <c r="BI305" i="2"/>
  <c r="BH305" i="2"/>
  <c r="BG305" i="2"/>
  <c r="BF305" i="2"/>
  <c r="T305" i="2"/>
  <c r="R305" i="2"/>
  <c r="R300" i="2" s="1"/>
  <c r="P305" i="2"/>
  <c r="BK305" i="2"/>
  <c r="J305" i="2"/>
  <c r="BE305" i="2" s="1"/>
  <c r="BI304" i="2"/>
  <c r="BH304" i="2"/>
  <c r="BG304" i="2"/>
  <c r="BF304" i="2"/>
  <c r="T304" i="2"/>
  <c r="R304" i="2"/>
  <c r="P304" i="2"/>
  <c r="BK304" i="2"/>
  <c r="BK300" i="2" s="1"/>
  <c r="J300" i="2" s="1"/>
  <c r="J68" i="2" s="1"/>
  <c r="J304" i="2"/>
  <c r="BE304" i="2"/>
  <c r="BI301" i="2"/>
  <c r="BH301" i="2"/>
  <c r="BG301" i="2"/>
  <c r="BF301" i="2"/>
  <c r="T301" i="2"/>
  <c r="T300" i="2" s="1"/>
  <c r="R301" i="2"/>
  <c r="P301" i="2"/>
  <c r="P300" i="2" s="1"/>
  <c r="BK301" i="2"/>
  <c r="J301" i="2"/>
  <c r="BE301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/>
  <c r="BI288" i="2"/>
  <c r="BH288" i="2"/>
  <c r="BG288" i="2"/>
  <c r="BF288" i="2"/>
  <c r="T288" i="2"/>
  <c r="R288" i="2"/>
  <c r="P288" i="2"/>
  <c r="BK288" i="2"/>
  <c r="J288" i="2"/>
  <c r="BE288" i="2" s="1"/>
  <c r="BI285" i="2"/>
  <c r="BH285" i="2"/>
  <c r="BG285" i="2"/>
  <c r="BF285" i="2"/>
  <c r="T285" i="2"/>
  <c r="R285" i="2"/>
  <c r="P285" i="2"/>
  <c r="BK285" i="2"/>
  <c r="J285" i="2"/>
  <c r="BE285" i="2"/>
  <c r="BI281" i="2"/>
  <c r="BH281" i="2"/>
  <c r="BG281" i="2"/>
  <c r="BF281" i="2"/>
  <c r="T281" i="2"/>
  <c r="R281" i="2"/>
  <c r="P281" i="2"/>
  <c r="BK281" i="2"/>
  <c r="J281" i="2"/>
  <c r="BE281" i="2" s="1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 s="1"/>
  <c r="BI266" i="2"/>
  <c r="BH266" i="2"/>
  <c r="BG266" i="2"/>
  <c r="BF266" i="2"/>
  <c r="T266" i="2"/>
  <c r="R266" i="2"/>
  <c r="P266" i="2"/>
  <c r="BK266" i="2"/>
  <c r="J266" i="2"/>
  <c r="BE266" i="2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/>
  <c r="BI253" i="2"/>
  <c r="BH253" i="2"/>
  <c r="BG253" i="2"/>
  <c r="BF253" i="2"/>
  <c r="T253" i="2"/>
  <c r="R253" i="2"/>
  <c r="P253" i="2"/>
  <c r="BK253" i="2"/>
  <c r="J253" i="2"/>
  <c r="BE253" i="2" s="1"/>
  <c r="BI250" i="2"/>
  <c r="BH250" i="2"/>
  <c r="BG250" i="2"/>
  <c r="BF250" i="2"/>
  <c r="T250" i="2"/>
  <c r="R250" i="2"/>
  <c r="P250" i="2"/>
  <c r="BK250" i="2"/>
  <c r="J250" i="2"/>
  <c r="BE250" i="2"/>
  <c r="BI246" i="2"/>
  <c r="BH246" i="2"/>
  <c r="BG246" i="2"/>
  <c r="BF246" i="2"/>
  <c r="T246" i="2"/>
  <c r="R246" i="2"/>
  <c r="P246" i="2"/>
  <c r="BK246" i="2"/>
  <c r="J246" i="2"/>
  <c r="BE246" i="2" s="1"/>
  <c r="BI235" i="2"/>
  <c r="BH235" i="2"/>
  <c r="BG235" i="2"/>
  <c r="BF235" i="2"/>
  <c r="T235" i="2"/>
  <c r="R235" i="2"/>
  <c r="P235" i="2"/>
  <c r="BK235" i="2"/>
  <c r="J235" i="2"/>
  <c r="BE235" i="2"/>
  <c r="BI230" i="2"/>
  <c r="BH230" i="2"/>
  <c r="BG230" i="2"/>
  <c r="BF230" i="2"/>
  <c r="T230" i="2"/>
  <c r="R230" i="2"/>
  <c r="R216" i="2" s="1"/>
  <c r="P230" i="2"/>
  <c r="BK230" i="2"/>
  <c r="J230" i="2"/>
  <c r="BE230" i="2" s="1"/>
  <c r="BI226" i="2"/>
  <c r="BH226" i="2"/>
  <c r="BG226" i="2"/>
  <c r="BF226" i="2"/>
  <c r="T226" i="2"/>
  <c r="R226" i="2"/>
  <c r="P226" i="2"/>
  <c r="BK226" i="2"/>
  <c r="BK216" i="2" s="1"/>
  <c r="J216" i="2" s="1"/>
  <c r="J67" i="2" s="1"/>
  <c r="J226" i="2"/>
  <c r="BE226" i="2"/>
  <c r="BI217" i="2"/>
  <c r="BH217" i="2"/>
  <c r="BG217" i="2"/>
  <c r="BF217" i="2"/>
  <c r="T217" i="2"/>
  <c r="T216" i="2" s="1"/>
  <c r="R217" i="2"/>
  <c r="P217" i="2"/>
  <c r="P216" i="2" s="1"/>
  <c r="BK217" i="2"/>
  <c r="J217" i="2"/>
  <c r="BE217" i="2" s="1"/>
  <c r="BI211" i="2"/>
  <c r="BH211" i="2"/>
  <c r="BG211" i="2"/>
  <c r="BF211" i="2"/>
  <c r="T211" i="2"/>
  <c r="R211" i="2"/>
  <c r="P211" i="2"/>
  <c r="BK211" i="2"/>
  <c r="J211" i="2"/>
  <c r="BE211" i="2" s="1"/>
  <c r="BI207" i="2"/>
  <c r="BH207" i="2"/>
  <c r="BG207" i="2"/>
  <c r="BF207" i="2"/>
  <c r="T207" i="2"/>
  <c r="R207" i="2"/>
  <c r="P207" i="2"/>
  <c r="BK207" i="2"/>
  <c r="J207" i="2"/>
  <c r="BE207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/>
  <c r="BI197" i="2"/>
  <c r="BH197" i="2"/>
  <c r="BG197" i="2"/>
  <c r="BF197" i="2"/>
  <c r="T197" i="2"/>
  <c r="R197" i="2"/>
  <c r="P197" i="2"/>
  <c r="BK197" i="2"/>
  <c r="J197" i="2"/>
  <c r="BE197" i="2" s="1"/>
  <c r="BI192" i="2"/>
  <c r="BH192" i="2"/>
  <c r="BG192" i="2"/>
  <c r="BF192" i="2"/>
  <c r="T192" i="2"/>
  <c r="R192" i="2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 s="1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R175" i="2" s="1"/>
  <c r="P184" i="2"/>
  <c r="BK184" i="2"/>
  <c r="J184" i="2"/>
  <c r="BE184" i="2" s="1"/>
  <c r="BI180" i="2"/>
  <c r="BH180" i="2"/>
  <c r="BG180" i="2"/>
  <c r="BF180" i="2"/>
  <c r="T180" i="2"/>
  <c r="R180" i="2"/>
  <c r="P180" i="2"/>
  <c r="BK180" i="2"/>
  <c r="BK175" i="2" s="1"/>
  <c r="J175" i="2" s="1"/>
  <c r="J66" i="2" s="1"/>
  <c r="J180" i="2"/>
  <c r="BE180" i="2"/>
  <c r="BI176" i="2"/>
  <c r="BH176" i="2"/>
  <c r="BG176" i="2"/>
  <c r="BF176" i="2"/>
  <c r="T176" i="2"/>
  <c r="T175" i="2" s="1"/>
  <c r="R176" i="2"/>
  <c r="P176" i="2"/>
  <c r="P175" i="2" s="1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T120" i="2" s="1"/>
  <c r="T119" i="2" s="1"/>
  <c r="R129" i="2"/>
  <c r="R120" i="2" s="1"/>
  <c r="R119" i="2" s="1"/>
  <c r="P129" i="2"/>
  <c r="BK129" i="2"/>
  <c r="J129" i="2"/>
  <c r="BE129" i="2" s="1"/>
  <c r="BI125" i="2"/>
  <c r="BH125" i="2"/>
  <c r="BG125" i="2"/>
  <c r="F37" i="2" s="1"/>
  <c r="BB56" i="1" s="1"/>
  <c r="BB55" i="1" s="1"/>
  <c r="BF125" i="2"/>
  <c r="T125" i="2"/>
  <c r="R125" i="2"/>
  <c r="P125" i="2"/>
  <c r="P120" i="2" s="1"/>
  <c r="BK125" i="2"/>
  <c r="J125" i="2"/>
  <c r="BE125" i="2"/>
  <c r="BI121" i="2"/>
  <c r="F39" i="2" s="1"/>
  <c r="BD56" i="1" s="1"/>
  <c r="BD55" i="1" s="1"/>
  <c r="BD54" i="1" s="1"/>
  <c r="W33" i="1" s="1"/>
  <c r="BH121" i="2"/>
  <c r="F38" i="2"/>
  <c r="BC56" i="1" s="1"/>
  <c r="BC55" i="1" s="1"/>
  <c r="BG121" i="2"/>
  <c r="BF121" i="2"/>
  <c r="J36" i="2" s="1"/>
  <c r="AW56" i="1" s="1"/>
  <c r="F36" i="2"/>
  <c r="BA56" i="1" s="1"/>
  <c r="BA55" i="1" s="1"/>
  <c r="T121" i="2"/>
  <c r="R121" i="2"/>
  <c r="P121" i="2"/>
  <c r="BK121" i="2"/>
  <c r="BK120" i="2"/>
  <c r="J120" i="2" s="1"/>
  <c r="J65" i="2" s="1"/>
  <c r="J121" i="2"/>
  <c r="BE121" i="2" s="1"/>
  <c r="F112" i="2"/>
  <c r="E110" i="2"/>
  <c r="F56" i="2"/>
  <c r="E54" i="2"/>
  <c r="J26" i="2"/>
  <c r="E26" i="2"/>
  <c r="J115" i="2"/>
  <c r="J59" i="2"/>
  <c r="J25" i="2"/>
  <c r="J23" i="2"/>
  <c r="E23" i="2"/>
  <c r="J114" i="2" s="1"/>
  <c r="J22" i="2"/>
  <c r="J20" i="2"/>
  <c r="E20" i="2"/>
  <c r="F115" i="2" s="1"/>
  <c r="J19" i="2"/>
  <c r="J17" i="2"/>
  <c r="E17" i="2"/>
  <c r="F114" i="2"/>
  <c r="F58" i="2"/>
  <c r="J16" i="2"/>
  <c r="J14" i="2"/>
  <c r="J112" i="2"/>
  <c r="J56" i="2"/>
  <c r="E7" i="2"/>
  <c r="E106" i="2" s="1"/>
  <c r="AS55" i="1"/>
  <c r="AS54" i="1"/>
  <c r="L50" i="1"/>
  <c r="AM50" i="1"/>
  <c r="AM49" i="1"/>
  <c r="L49" i="1"/>
  <c r="AM47" i="1"/>
  <c r="L47" i="1"/>
  <c r="L45" i="1"/>
  <c r="L44" i="1"/>
  <c r="AY55" i="1" l="1"/>
  <c r="AW55" i="1"/>
  <c r="T720" i="2"/>
  <c r="P119" i="2"/>
  <c r="AX55" i="1"/>
  <c r="F35" i="2"/>
  <c r="AZ56" i="1" s="1"/>
  <c r="AZ55" i="1" s="1"/>
  <c r="J35" i="2"/>
  <c r="AV56" i="1" s="1"/>
  <c r="AT56" i="1" s="1"/>
  <c r="BK720" i="2"/>
  <c r="J720" i="2" s="1"/>
  <c r="J75" i="2" s="1"/>
  <c r="J33" i="4"/>
  <c r="AV58" i="1" s="1"/>
  <c r="AT58" i="1" s="1"/>
  <c r="F33" i="4"/>
  <c r="AZ58" i="1" s="1"/>
  <c r="F77" i="5"/>
  <c r="F54" i="5"/>
  <c r="J33" i="5"/>
  <c r="AV59" i="1" s="1"/>
  <c r="AT59" i="1" s="1"/>
  <c r="F33" i="5"/>
  <c r="AZ59" i="1" s="1"/>
  <c r="E50" i="2"/>
  <c r="F59" i="2"/>
  <c r="R721" i="2"/>
  <c r="R720" i="2" s="1"/>
  <c r="R118" i="2" s="1"/>
  <c r="J1000" i="2"/>
  <c r="J91" i="2" s="1"/>
  <c r="BK999" i="2"/>
  <c r="J999" i="2" s="1"/>
  <c r="J90" i="2" s="1"/>
  <c r="J96" i="4"/>
  <c r="J55" i="4"/>
  <c r="P99" i="4"/>
  <c r="AU58" i="1" s="1"/>
  <c r="T83" i="5"/>
  <c r="T82" i="5" s="1"/>
  <c r="T81" i="5" s="1"/>
  <c r="F35" i="5"/>
  <c r="BB59" i="1" s="1"/>
  <c r="BB54" i="1" s="1"/>
  <c r="J58" i="2"/>
  <c r="BK119" i="2"/>
  <c r="P720" i="2"/>
  <c r="R1002" i="2"/>
  <c r="J86" i="3"/>
  <c r="J58" i="3"/>
  <c r="J92" i="3"/>
  <c r="J65" i="3" s="1"/>
  <c r="BK91" i="3"/>
  <c r="J75" i="5"/>
  <c r="J52" i="5"/>
  <c r="J721" i="2"/>
  <c r="J76" i="2" s="1"/>
  <c r="BK1002" i="2"/>
  <c r="J1002" i="2" s="1"/>
  <c r="J92" i="2" s="1"/>
  <c r="T1002" i="2"/>
  <c r="T118" i="2" s="1"/>
  <c r="J95" i="3"/>
  <c r="J67" i="3" s="1"/>
  <c r="BK94" i="3"/>
  <c r="J94" i="3" s="1"/>
  <c r="J66" i="3" s="1"/>
  <c r="J100" i="4"/>
  <c r="J60" i="4" s="1"/>
  <c r="BK99" i="4"/>
  <c r="J99" i="4" s="1"/>
  <c r="R99" i="4"/>
  <c r="J34" i="4"/>
  <c r="AW58" i="1" s="1"/>
  <c r="F34" i="4"/>
  <c r="BA58" i="1" s="1"/>
  <c r="BA54" i="1" s="1"/>
  <c r="F36" i="4"/>
  <c r="BC58" i="1" s="1"/>
  <c r="BC54" i="1" s="1"/>
  <c r="J228" i="4"/>
  <c r="J78" i="4" s="1"/>
  <c r="BK227" i="4"/>
  <c r="J227" i="4" s="1"/>
  <c r="J77" i="4" s="1"/>
  <c r="J82" i="5"/>
  <c r="J60" i="5" s="1"/>
  <c r="BK81" i="5"/>
  <c r="J81" i="5" s="1"/>
  <c r="P83" i="5"/>
  <c r="P82" i="5" s="1"/>
  <c r="P81" i="5" s="1"/>
  <c r="AU59" i="1" s="1"/>
  <c r="J35" i="3"/>
  <c r="AV57" i="1" s="1"/>
  <c r="AT57" i="1" s="1"/>
  <c r="AW54" i="1" l="1"/>
  <c r="AK30" i="1" s="1"/>
  <c r="W30" i="1"/>
  <c r="W31" i="1"/>
  <c r="AX54" i="1"/>
  <c r="AY54" i="1"/>
  <c r="W32" i="1"/>
  <c r="J119" i="2"/>
  <c r="J64" i="2" s="1"/>
  <c r="BK118" i="2"/>
  <c r="J118" i="2" s="1"/>
  <c r="P118" i="2"/>
  <c r="AU56" i="1" s="1"/>
  <c r="AU55" i="1" s="1"/>
  <c r="AU54" i="1" s="1"/>
  <c r="J30" i="5"/>
  <c r="J59" i="5"/>
  <c r="J30" i="4"/>
  <c r="J59" i="4"/>
  <c r="AZ54" i="1"/>
  <c r="AV55" i="1"/>
  <c r="AT55" i="1" s="1"/>
  <c r="J91" i="3"/>
  <c r="J64" i="3" s="1"/>
  <c r="BK90" i="3"/>
  <c r="J90" i="3" s="1"/>
  <c r="J63" i="3" l="1"/>
  <c r="J32" i="3"/>
  <c r="AG58" i="1"/>
  <c r="AN58" i="1" s="1"/>
  <c r="J39" i="4"/>
  <c r="J63" i="2"/>
  <c r="J32" i="2"/>
  <c r="W29" i="1"/>
  <c r="AV54" i="1"/>
  <c r="AG59" i="1"/>
  <c r="AN59" i="1" s="1"/>
  <c r="J39" i="5"/>
  <c r="AT54" i="1" l="1"/>
  <c r="AK29" i="1"/>
  <c r="J41" i="2"/>
  <c r="AG56" i="1"/>
  <c r="J41" i="3"/>
  <c r="AG57" i="1"/>
  <c r="AN57" i="1" s="1"/>
  <c r="AN56" i="1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<sst xmlns="http://schemas.openxmlformats.org/spreadsheetml/2006/main" count="12749" uniqueCount="2151">
  <si>
    <t>Export Komplet</t>
  </si>
  <si>
    <t/>
  </si>
  <si>
    <t>2.0</t>
  </si>
  <si>
    <t>False</t>
  </si>
  <si>
    <t>{e24d42fb-c78a-461f-bd04-38b121c48577}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</si>
  <si>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</si>
  <si>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</si>
  <si>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</si>
  <si>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</si>
  <si>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</si>
  <si>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</si>
  <si>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</si>
  <si>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</si>
  <si>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</si>
  <si>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</si>
  <si>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</si>
  <si>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Zlepšení infrastruktury pro vzdělávání ZŠ Šafaříkova-stavební úpravy stávající infrastruktury</t>
  </si>
  <si>
    <t>KSO:</t>
  </si>
  <si>
    <t>CC-CZ:</t>
  </si>
  <si>
    <t>Místo:</t>
  </si>
  <si>
    <t>Valašské Meziříčí</t>
  </si>
  <si>
    <t>Datum:</t>
  </si>
  <si>
    <t>23. 1. 2019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</si>
  <si>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</si>
  <si>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</si>
  <si>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</si>
  <si>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</si>
  <si>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</si>
  <si>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</si>
  <si>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</si>
  <si>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</si>
  <si>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</si>
  <si>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</si>
  <si>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</si>
  <si>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</si>
  <si>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</si>
  <si>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</si>
  <si>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</si>
  <si>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</si>
  <si>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</si>
  <si>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</si>
  <si>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</si>
  <si>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</si>
  <si>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</si>
  <si>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</si>
  <si>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</si>
  <si>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</si>
  <si>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</si>
  <si>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</si>
  <si>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</si>
  <si>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</si>
  <si>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</si>
  <si>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</si>
  <si>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</si>
  <si>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</si>
  <si>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</si>
  <si>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</si>
  <si>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</si>
  <si>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</si>
  <si>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</si>
  <si>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</si>
  <si>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</si>
  <si>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</si>
  <si>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</si>
  <si>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</si>
  <si>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</si>
  <si>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</si>
  <si>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</si>
  <si>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</si>
  <si>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</si>
  <si>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</si>
  <si>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</si>
  <si>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</si>
  <si>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</si>
  <si>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 xml:space="preserve">SO 01 ZŠ Šafaříková,bezbariérový přístup do hlavní budovy </t>
  </si>
  <si>
    <t>STA</t>
  </si>
  <si>
    <t>1</t>
  </si>
  <si>
    <t>{f9150446-15a5-49d9-bd4d-5e59da850efa}</t>
  </si>
  <si>
    <t>2</t>
  </si>
  <si>
    <t>/</t>
  </si>
  <si>
    <t>01</t>
  </si>
  <si>
    <t>Stavební část</t>
  </si>
  <si>
    <t>Soupis</t>
  </si>
  <si>
    <t>{282bcc09-06d9-4419-95b7-a1f4fab0f3e5}</t>
  </si>
  <si>
    <t>02</t>
  </si>
  <si>
    <t>Elektroinstalace</t>
  </si>
  <si>
    <t>{dde8adbd-4cb5-4f4d-9a58-577b3382d219}</t>
  </si>
  <si>
    <t>002</t>
  </si>
  <si>
    <t xml:space="preserve">SO 02 Zlepšení infrastruktury pro rozvoj klíčových kompetencí a zajištění bezbariérovosti-ZŠ VM  </t>
  </si>
  <si>
    <t>{0f6dc568-9801-407f-a85f-f34f77b38781}</t>
  </si>
  <si>
    <t>003</t>
  </si>
  <si>
    <t>SO 03 Sadové úpravy</t>
  </si>
  <si>
    <t>{a4cf8857-7d65-4baa-8848-ea3bc073879e}</t>
  </si>
  <si>
    <t>KRYCÍ LIST SOUPISU PRACÍ</t>
  </si>
  <si>
    <t>Objekt:</t>
  </si>
  <si>
    <t xml:space="preserve">001 - SO 01 ZŠ Šafaříková,bezbariérový přístup do hlavní budovy </t>
  </si>
  <si>
    <t>Soupis: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</si>
  <si>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</si>
  <si>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</si>
  <si>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</si>
  <si>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</si>
  <si>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</si>
  <si>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</si>
  <si>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</si>
  <si>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</si>
  <si>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</si>
  <si>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</si>
  <si>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</si>
  <si>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</si>
  <si>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</si>
  <si>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</si>
  <si>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</si>
  <si>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</si>
  <si>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</si>
  <si>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</si>
  <si>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</si>
  <si>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</si>
  <si>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</si>
  <si>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</si>
  <si>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montované z desek, dílců a panelů</t>
  </si>
  <si>
    <t xml:space="preserve">    764 - Konstrukce klempířské</t>
  </si>
  <si>
    <t xml:space="preserve">    765 - Konstrukce pokrývačské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</si>
  <si>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</si>
  <si>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</si>
  <si>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</si>
  <si>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</si>
  <si>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</si>
  <si>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</si>
  <si>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 xml:space="preserve">    789 - Povrchové úpravy ocelových konstrukcí a technologických zařízení</t>
  </si>
  <si>
    <t>M - Práce a dodávky M</t>
  </si>
  <si>
    <t xml:space="preserve">    33-M - Montáže dopr.zaříz.,sklad. zař. a váh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</si>
  <si>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</si>
  <si>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</si>
  <si>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</si>
  <si>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</si>
  <si>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</si>
  <si>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</si>
  <si>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</si>
  <si>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</si>
  <si>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</si>
  <si>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</si>
  <si>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</si>
  <si>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</si>
  <si>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</si>
  <si>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</si>
  <si>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</si>
  <si>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</si>
  <si>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</si>
  <si>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</si>
  <si>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</si>
  <si>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</si>
  <si>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</si>
  <si>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</si>
  <si>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</si>
  <si>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113107141</t>
  </si>
  <si>
    <t>Odstranění podkladu pl do 50 m2 živičných tl 50 mm</t>
  </si>
  <si>
    <t>m2</t>
  </si>
  <si>
    <t>4</t>
  </si>
  <si>
    <t>1095876022</t>
  </si>
  <si>
    <t>VV</t>
  </si>
  <si>
    <t>"vybrání vrstvy v místě podpůrných sloupků"</t>
  </si>
  <si>
    <t>0,2*0,2*14</t>
  </si>
  <si>
    <t>Součet</t>
  </si>
  <si>
    <t>122201101</t>
  </si>
  <si>
    <t>Odkopávky a prokopávky nezapažené v hornině tř. 3 objem do 100 m3</t>
  </si>
  <si>
    <t>m3</t>
  </si>
  <si>
    <t>1270013609</t>
  </si>
  <si>
    <t>"odkop -* srovnání u výtahu  viz.TZ v.č.10/12"</t>
  </si>
  <si>
    <t>7,5*10,0*0,8</t>
  </si>
  <si>
    <t>3</t>
  </si>
  <si>
    <t>122201109</t>
  </si>
  <si>
    <t>Příplatek za lepivost u odkopávek v hornině tř. 1 až 3</t>
  </si>
  <si>
    <t>-1394197084</t>
  </si>
  <si>
    <t>131203101</t>
  </si>
  <si>
    <t>Hloubení jam ručním nebo pneum nářadím v soudržných horninách tř. 3</t>
  </si>
  <si>
    <t>-955146439</t>
  </si>
  <si>
    <t>5</t>
  </si>
  <si>
    <t>131203109</t>
  </si>
  <si>
    <t>Příplatek za lepivost u hloubení jam ručním nebo pneum nářadím v hornině tř. 3</t>
  </si>
  <si>
    <t>1922259822</t>
  </si>
  <si>
    <t>6</t>
  </si>
  <si>
    <t>132201101</t>
  </si>
  <si>
    <t>Hloubení rýh š do 600 mm v hornině tř. 3 objemu do 100 m3</t>
  </si>
  <si>
    <t>-61539670</t>
  </si>
  <si>
    <t>"výkop pro kanalizaci-odhad"</t>
  </si>
  <si>
    <t>0,6*2,0*(6+11+15)</t>
  </si>
  <si>
    <t>7</t>
  </si>
  <si>
    <t>132201109</t>
  </si>
  <si>
    <t>Příplatek za lepivost k hloubení rýh š do 600 mm v hornině tř. 3</t>
  </si>
  <si>
    <t>1576967034</t>
  </si>
  <si>
    <t>8</t>
  </si>
  <si>
    <t>132201401</t>
  </si>
  <si>
    <t>Hloubená vykopávka pod základy v hornině tř. 3</t>
  </si>
  <si>
    <t>1284883181</t>
  </si>
  <si>
    <t>"podbetonování základů"</t>
  </si>
  <si>
    <t>1,2*1,0*(5,45-4,1)*3</t>
  </si>
  <si>
    <t>1,2*(4,775-4,1)*0,8*2</t>
  </si>
  <si>
    <t>9</t>
  </si>
  <si>
    <t>151101101</t>
  </si>
  <si>
    <t>Zřízení příložného pažení a rozepření stěn rýh hl do 2 m</t>
  </si>
  <si>
    <t>1653991087</t>
  </si>
  <si>
    <t>10</t>
  </si>
  <si>
    <t>151101111</t>
  </si>
  <si>
    <t>Odstranění příložného pažení a rozepření stěn rýh hl do 2 m</t>
  </si>
  <si>
    <t>-1852820695</t>
  </si>
  <si>
    <t>11</t>
  </si>
  <si>
    <t>151101201</t>
  </si>
  <si>
    <t>Zřízení příložného pažení stěn výkopu hl do 4 m</t>
  </si>
  <si>
    <t>1821380784</t>
  </si>
  <si>
    <t>(4,8+3,805*2)*(4,775-3,0)</t>
  </si>
  <si>
    <t>(2,8+2,805*2)*(5,45-4,775)</t>
  </si>
  <si>
    <t>12</t>
  </si>
  <si>
    <t>151101211</t>
  </si>
  <si>
    <t>Odstranění příložného pažení stěn hl do 4 m</t>
  </si>
  <si>
    <t>-1777509964</t>
  </si>
  <si>
    <t>13</t>
  </si>
  <si>
    <t>151101301</t>
  </si>
  <si>
    <t>Zřízení rozepření stěn při pažení příložném hl do 4 m</t>
  </si>
  <si>
    <t>-2013474082</t>
  </si>
  <si>
    <t>14</t>
  </si>
  <si>
    <t>151101311</t>
  </si>
  <si>
    <t>Odstranění rozepření stěn při pažení příložném hl do 4 m</t>
  </si>
  <si>
    <t>-485893852</t>
  </si>
  <si>
    <t>153812121</t>
  </si>
  <si>
    <t>Trn z betonářské oceli včetně zainjektování</t>
  </si>
  <si>
    <t>kus</t>
  </si>
  <si>
    <t>2097690221</t>
  </si>
  <si>
    <t>16</t>
  </si>
  <si>
    <t>161101101</t>
  </si>
  <si>
    <t>Svislé přemístění výkopku z horniny tř. 1 až 4 hl výkopu do 2,5 m</t>
  </si>
  <si>
    <t>-1789550610</t>
  </si>
  <si>
    <t>17</t>
  </si>
  <si>
    <t>162701105</t>
  </si>
  <si>
    <t>Vodorovné přemístění do 10000 m výkopku z horniny tř. 1 až 4</t>
  </si>
  <si>
    <t>2031858866</t>
  </si>
  <si>
    <t>18</t>
  </si>
  <si>
    <t>465486995</t>
  </si>
  <si>
    <t>"dovoz ornice - ornice se nekupuje"       6,5</t>
  </si>
  <si>
    <t>19</t>
  </si>
  <si>
    <t>162701109</t>
  </si>
  <si>
    <t>Příplatek k vodorovnému přemístění výkopku z horniny tř. 1 až 4 ZKD 1000 m přes 10000 m</t>
  </si>
  <si>
    <t>191258610</t>
  </si>
  <si>
    <t>20</t>
  </si>
  <si>
    <t>167101101</t>
  </si>
  <si>
    <t>Nakládání výkopku z hornin tř. 1 až 4 do 100 m3</t>
  </si>
  <si>
    <t>361062744</t>
  </si>
  <si>
    <t>"naložení ornice"           65,0*0,1</t>
  </si>
  <si>
    <t>171201201</t>
  </si>
  <si>
    <t>Uložení sypaniny na skládky</t>
  </si>
  <si>
    <t>1690906062</t>
  </si>
  <si>
    <t>22</t>
  </si>
  <si>
    <t>171201211</t>
  </si>
  <si>
    <t>Poplatek za uložení odpadu ze sypaniny na skládce (skládkovné)</t>
  </si>
  <si>
    <t>t</t>
  </si>
  <si>
    <t>983367238</t>
  </si>
  <si>
    <t>23</t>
  </si>
  <si>
    <t>174101101</t>
  </si>
  <si>
    <t>Zásyp jam, šachet rýh nebo kolem objektů sypaninou se zhutněním</t>
  </si>
  <si>
    <t>229908167</t>
  </si>
  <si>
    <t>24</t>
  </si>
  <si>
    <t>175101101</t>
  </si>
  <si>
    <t>Obsyp potrubí bez prohození sypaniny z hornin tř. 1 až 4 uloženým do 3 m od kraje výkopu</t>
  </si>
  <si>
    <t>-270392112</t>
  </si>
  <si>
    <t>"obsyp kanal.potrubí"</t>
  </si>
  <si>
    <t>0,6*0,45*(6+11+15)</t>
  </si>
  <si>
    <t>25</t>
  </si>
  <si>
    <t>M</t>
  </si>
  <si>
    <t>583312890</t>
  </si>
  <si>
    <t>kamenivo těžené drobné frakce 0-2 třída A</t>
  </si>
  <si>
    <t>-912339337</t>
  </si>
  <si>
    <t>29</t>
  </si>
  <si>
    <t>181301101</t>
  </si>
  <si>
    <t>Rozprostření ornice tl vrstvy do 100 mm pl do 500 m2 v rovině nebo ve svahu do 1:5</t>
  </si>
  <si>
    <t>604220118</t>
  </si>
  <si>
    <t>26</t>
  </si>
  <si>
    <t>181411131</t>
  </si>
  <si>
    <t>Založení parkového trávníku výsevem plochy do 1000 m2 v rovině a ve svahu do 1:5</t>
  </si>
  <si>
    <t>-1922151717</t>
  </si>
  <si>
    <t>6,5*10,0</t>
  </si>
  <si>
    <t>27</t>
  </si>
  <si>
    <t>005724100</t>
  </si>
  <si>
    <t>osivo směs travní parková rekreační</t>
  </si>
  <si>
    <t>kg</t>
  </si>
  <si>
    <t>304410354</t>
  </si>
  <si>
    <t>28</t>
  </si>
  <si>
    <t>181951102</t>
  </si>
  <si>
    <t>Úprava pláně v hornině tř. 1 až 4 se zhutněním</t>
  </si>
  <si>
    <t>-160590459</t>
  </si>
  <si>
    <t>Zakládání</t>
  </si>
  <si>
    <t>30</t>
  </si>
  <si>
    <t>273321511</t>
  </si>
  <si>
    <t>Základové desky ze ŽB tř. C 25/30</t>
  </si>
  <si>
    <t>1662162597</t>
  </si>
  <si>
    <t>"v.č.10/5"</t>
  </si>
  <si>
    <t>(1,6+0,3*2)*(0,3+0,45+1,98)*0,33</t>
  </si>
  <si>
    <t>31</t>
  </si>
  <si>
    <t>273351215</t>
  </si>
  <si>
    <t>Zřízení bednění stěn základových desek</t>
  </si>
  <si>
    <t>-464253368</t>
  </si>
  <si>
    <t>(1,6+0,3*2+(0,3+0,45+1,98)*2)*0,33</t>
  </si>
  <si>
    <t>32</t>
  </si>
  <si>
    <t>273351216</t>
  </si>
  <si>
    <t>Odstranění bednění stěn základových desek</t>
  </si>
  <si>
    <t>-1100135750</t>
  </si>
  <si>
    <t>33</t>
  </si>
  <si>
    <t>273361821</t>
  </si>
  <si>
    <t>Výztuž základových desek betonářskou ocelí 10 505 (R)</t>
  </si>
  <si>
    <t>732513584</t>
  </si>
  <si>
    <t>"v.č.10/13"</t>
  </si>
  <si>
    <t>32,1*0,001</t>
  </si>
  <si>
    <t>34</t>
  </si>
  <si>
    <t>273362021</t>
  </si>
  <si>
    <t>Výztuž základových desek svařovanými sítěmi Kari</t>
  </si>
  <si>
    <t>76591105</t>
  </si>
  <si>
    <t>"v.č.10/13"     76,0*0,001</t>
  </si>
  <si>
    <t>35</t>
  </si>
  <si>
    <t>274313811</t>
  </si>
  <si>
    <t>Základové pásy z betonu tř. C 25/30</t>
  </si>
  <si>
    <t>560724834</t>
  </si>
  <si>
    <t>"nadbetonování základů - rampa v.č.10/9"</t>
  </si>
  <si>
    <t>1,3*2*(0,2+0,63)*0,5*0,25</t>
  </si>
  <si>
    <t>4,24*0,63*0,25</t>
  </si>
  <si>
    <t>36</t>
  </si>
  <si>
    <t>274351215</t>
  </si>
  <si>
    <t>Zřízení bednění stěn základových pásů</t>
  </si>
  <si>
    <t>-1626582589</t>
  </si>
  <si>
    <t>"základ pod rampu v.č.10/9"</t>
  </si>
  <si>
    <t>1,3*2*(0,2+0,63)*0,5*2</t>
  </si>
  <si>
    <t>4,24*0,63*2</t>
  </si>
  <si>
    <t>37</t>
  </si>
  <si>
    <t>274351216</t>
  </si>
  <si>
    <t>Odstranění bednění stěn základových pásů</t>
  </si>
  <si>
    <t>-1582135785</t>
  </si>
  <si>
    <t>38</t>
  </si>
  <si>
    <t>275313811</t>
  </si>
  <si>
    <t>Základové patky z betonu tř. C 25/30</t>
  </si>
  <si>
    <t>-1002121863</t>
  </si>
  <si>
    <t>"patky pro zábradlí rampy v.č. 10/9"</t>
  </si>
  <si>
    <t>0,15*0,15*0,4*2*1,035</t>
  </si>
  <si>
    <t>39</t>
  </si>
  <si>
    <t>278311081</t>
  </si>
  <si>
    <t>Zálivka kotevních otvorů z betonu pro prostředí s mrazovými cykly C 25/30 XF3 objemu do 0,02 m3</t>
  </si>
  <si>
    <t>684103305</t>
  </si>
  <si>
    <t>"venkovní rampa v.č.10/9"</t>
  </si>
  <si>
    <t>0,2*0,2*0,05*14</t>
  </si>
  <si>
    <t>40</t>
  </si>
  <si>
    <t>279311117</t>
  </si>
  <si>
    <t>Postupné podbetonování základového zdiva prostým betonem tř. C 25/30</t>
  </si>
  <si>
    <t>1897908936</t>
  </si>
  <si>
    <t>1,2*1,35*1,0*3*1,035</t>
  </si>
  <si>
    <t>1,2*0,675*0,8*2*1,035</t>
  </si>
  <si>
    <t>Svislé a kompletní konstrukce</t>
  </si>
  <si>
    <t>41</t>
  </si>
  <si>
    <t>310238411</t>
  </si>
  <si>
    <t>Zazdívka otvorů pl do 1 m2 ve zdivu nadzákladovém cihlami pálenými na MC</t>
  </si>
  <si>
    <t>-1313350064</t>
  </si>
  <si>
    <t>"dozdívka ostění na výšku stáv.okna   v.č.10/7"</t>
  </si>
  <si>
    <t>"1.NP"</t>
  </si>
  <si>
    <t>(0,455+0,445)*1,6*0,45</t>
  </si>
  <si>
    <t>"2.NP"</t>
  </si>
  <si>
    <t>"3.NP"</t>
  </si>
  <si>
    <t>0,44*1,6*0,45</t>
  </si>
  <si>
    <t>42</t>
  </si>
  <si>
    <t>311113134</t>
  </si>
  <si>
    <t>Nosná zeď tl do 300 mm z hladkých tvárnic ztraceného bednění včetně výplně z betonu tř. C 16/20</t>
  </si>
  <si>
    <t>-1467307853</t>
  </si>
  <si>
    <t>"výtah v.č.10/5"</t>
  </si>
  <si>
    <t>((1,98+0,3+0,45)*2+1,6)*2,0</t>
  </si>
  <si>
    <t>43</t>
  </si>
  <si>
    <t>311113137</t>
  </si>
  <si>
    <t>Nosná zeď tl do 450 mm z hladkých tvárnic ztraceného bednění včetně výplně z betonu tř. C 20/25</t>
  </si>
  <si>
    <t>164925968</t>
  </si>
  <si>
    <t>1,6*2,0</t>
  </si>
  <si>
    <t>-1,2*0,75</t>
  </si>
  <si>
    <t>44</t>
  </si>
  <si>
    <t>311231116</t>
  </si>
  <si>
    <t>Zdivo nosné z cihel dl 290 mm pevnosti P 7 až 15 na MC 10</t>
  </si>
  <si>
    <t>-638077675</t>
  </si>
  <si>
    <t>"výtah v.č.10/12"</t>
  </si>
  <si>
    <t>(0,45+1,98+0,45)*(11,1+3,6)*0,3*2</t>
  </si>
  <si>
    <t>1,6*(11,1+3,9+0,3+0,5+0,45)*0,45</t>
  </si>
  <si>
    <t>1,6*(11,1+3,9)*0,45</t>
  </si>
  <si>
    <t>-1,6*2,5*0,45</t>
  </si>
  <si>
    <t>1,6*2,5*0,3</t>
  </si>
  <si>
    <t>-1,6*12,28*0,45</t>
  </si>
  <si>
    <t>-1,2*2,24*0,3</t>
  </si>
  <si>
    <t>-1,2*2,24*0,45*3</t>
  </si>
  <si>
    <t>45</t>
  </si>
  <si>
    <t>311361821</t>
  </si>
  <si>
    <t>Výztuž nosných zdí betonářskou ocelí 10 505</t>
  </si>
  <si>
    <t>-877742515</t>
  </si>
  <si>
    <t>"v.č. 10/13"</t>
  </si>
  <si>
    <t>306,9*0,001</t>
  </si>
  <si>
    <t>46</t>
  </si>
  <si>
    <t>317121102</t>
  </si>
  <si>
    <t>Montáž prefabrikovaných překladů pro světlost otvoru do 1800 mm</t>
  </si>
  <si>
    <t>1693493165</t>
  </si>
  <si>
    <t>3+2+3*3</t>
  </si>
  <si>
    <t>47</t>
  </si>
  <si>
    <t>593211010</t>
  </si>
  <si>
    <t>překlad železobetonový RZP 2/10 149x14x14 cm</t>
  </si>
  <si>
    <t>1416726123</t>
  </si>
  <si>
    <t>5,000+3*2</t>
  </si>
  <si>
    <t>48</t>
  </si>
  <si>
    <t>593211030</t>
  </si>
  <si>
    <t>překlad železobetonový RZP 4/10 239x14x14 cm</t>
  </si>
  <si>
    <t>-926389614</t>
  </si>
  <si>
    <t>49</t>
  </si>
  <si>
    <t>317322411</t>
  </si>
  <si>
    <t>Římsy nebo žlabové římsy ze ŽB tř. C 20/25</t>
  </si>
  <si>
    <t>855850169</t>
  </si>
  <si>
    <t>"v.č.10/14"</t>
  </si>
  <si>
    <t>"konzola K1"</t>
  </si>
  <si>
    <t>2,2*0,45*0,15+2,2*0,72*(0,15+0,08)*0,5</t>
  </si>
  <si>
    <t>"konzola K2"</t>
  </si>
  <si>
    <t>((2,2+0,52*2)*(2,88+0,52)-1,6*1,98)*0,3</t>
  </si>
  <si>
    <t>-(2,2+0,52*2)*0,3*0,1</t>
  </si>
  <si>
    <t>-1,98*0,3*0,1*2</t>
  </si>
  <si>
    <t>50</t>
  </si>
  <si>
    <t>317351105</t>
  </si>
  <si>
    <t>Zřízení bednění říms a žlabových říms v do 6 m</t>
  </si>
  <si>
    <t>-572955467</t>
  </si>
  <si>
    <t>(2,2+0,45*2)*0,15</t>
  </si>
  <si>
    <t>2,2*(0,72+0,08)</t>
  </si>
  <si>
    <t>0,72*(0,15+0,08)*0,5*2</t>
  </si>
  <si>
    <t>((2,2+0,52*2)*(2,88+0,52)-1,6*1,98)</t>
  </si>
  <si>
    <t>(2,2+0,52*2+(2,88+0,52)*2)*0,3</t>
  </si>
  <si>
    <t>(1,6+1,98)*2*0,3</t>
  </si>
  <si>
    <t>51</t>
  </si>
  <si>
    <t>317351106</t>
  </si>
  <si>
    <t>Odstranění bednění říms a žlabových říms v do 6 m</t>
  </si>
  <si>
    <t>1400103894</t>
  </si>
  <si>
    <t>52</t>
  </si>
  <si>
    <t>317361821</t>
  </si>
  <si>
    <t>Výztuž překladů a říms z betonářské oceli 10 505</t>
  </si>
  <si>
    <t>877353931</t>
  </si>
  <si>
    <t>"v.č.10/14"  58,33*0,001</t>
  </si>
  <si>
    <t>53</t>
  </si>
  <si>
    <t>317941123</t>
  </si>
  <si>
    <t>Osazování ocelových válcovaných nosníků na zdivu I, IE, U, UE nebo L do č 22</t>
  </si>
  <si>
    <t>1612274946</t>
  </si>
  <si>
    <t>"osazení ocel.překladu u bouraného nadpraží 1.PP v.č.10/8,10/6"</t>
  </si>
  <si>
    <t>115,5*0,001</t>
  </si>
  <si>
    <t>54</t>
  </si>
  <si>
    <t>342291121</t>
  </si>
  <si>
    <t>Ukotvení příček k cihelným konstrukcím plochými kotvami</t>
  </si>
  <si>
    <t>m</t>
  </si>
  <si>
    <t>1448797754</t>
  </si>
  <si>
    <t>17*2</t>
  </si>
  <si>
    <t>55</t>
  </si>
  <si>
    <t>346244821</t>
  </si>
  <si>
    <t>Přizdívky izolační tl 140 mm z cihel dl 290 mm pevnosti P 20 na MC 10</t>
  </si>
  <si>
    <t>1742345569</t>
  </si>
  <si>
    <t>"v.č.10/12"</t>
  </si>
  <si>
    <t>(2,5+2,88*2-0,15*2)*2,55</t>
  </si>
  <si>
    <t>-0,9*0,77</t>
  </si>
  <si>
    <t>56</t>
  </si>
  <si>
    <t>346245999</t>
  </si>
  <si>
    <t>Příplatek k přizdívkám izolačním za ochranu svislé izolace zaléváním maltou min MC 10</t>
  </si>
  <si>
    <t>759763168</t>
  </si>
  <si>
    <t>57</t>
  </si>
  <si>
    <t>349231811</t>
  </si>
  <si>
    <t>Přizdívka ostění s ozubem z cihel tl do 150 mm</t>
  </si>
  <si>
    <t>-608760518</t>
  </si>
  <si>
    <t>"1.PP v.č.10/6"</t>
  </si>
  <si>
    <t>0,75*2,1*2</t>
  </si>
  <si>
    <t>"3.NP v.č.10/7"</t>
  </si>
  <si>
    <t>3,26*0,45</t>
  </si>
  <si>
    <t>Vodorovné konstrukce</t>
  </si>
  <si>
    <t>58</t>
  </si>
  <si>
    <t>411121232</t>
  </si>
  <si>
    <t>Montáž prefabrikovaných ŽB stropů ze stropních desek dl do 1800 mm</t>
  </si>
  <si>
    <t>-1557741613</t>
  </si>
  <si>
    <t>"výk.č. -10/8"  7</t>
  </si>
  <si>
    <t>59</t>
  </si>
  <si>
    <t>593412270</t>
  </si>
  <si>
    <t>deska stropní plná PZD  210x29x9 cm</t>
  </si>
  <si>
    <t>546380610</t>
  </si>
  <si>
    <t>60</t>
  </si>
  <si>
    <t>1625171436</t>
  </si>
  <si>
    <t>"v.č.10/9  rampa"   14</t>
  </si>
  <si>
    <t>61</t>
  </si>
  <si>
    <t>593412240</t>
  </si>
  <si>
    <t>deska stropní plná PZD 119x29x10 cm</t>
  </si>
  <si>
    <t>377634053</t>
  </si>
  <si>
    <t>62</t>
  </si>
  <si>
    <t>413321414</t>
  </si>
  <si>
    <t>Nosníky ze ŽB tř. C 25/30</t>
  </si>
  <si>
    <t>-28489639</t>
  </si>
  <si>
    <t>"žb trám  T1  v.č.10/14 výztuž viz.položka výztuž římsy-konzoly"</t>
  </si>
  <si>
    <t>2,2*0,45*0,3</t>
  </si>
  <si>
    <t>63</t>
  </si>
  <si>
    <t>413351107</t>
  </si>
  <si>
    <t>Zřízení bednění nosníků bez podpěrné konstrukce</t>
  </si>
  <si>
    <t>844922020</t>
  </si>
  <si>
    <t>(0,45+0,3*2)*2,2</t>
  </si>
  <si>
    <t>64</t>
  </si>
  <si>
    <t>413351108</t>
  </si>
  <si>
    <t>Odstranění bednění nosníků bez podpěrné konstrukce</t>
  </si>
  <si>
    <t>898135801</t>
  </si>
  <si>
    <t>65</t>
  </si>
  <si>
    <t>413351213</t>
  </si>
  <si>
    <t>Zřízení podpěrné konstrukce nosníků v do 4 m pro zatížení do 10 kPa</t>
  </si>
  <si>
    <t>-819558737</t>
  </si>
  <si>
    <t>2,2*0,45</t>
  </si>
  <si>
    <t>66</t>
  </si>
  <si>
    <t>413351214</t>
  </si>
  <si>
    <t>Odstranění podpěrné konstrukce nosníků v do 4 m pro zatížení do 10 kPa</t>
  </si>
  <si>
    <t>-765362946</t>
  </si>
  <si>
    <t>67</t>
  </si>
  <si>
    <t>413941121</t>
  </si>
  <si>
    <t>Osazování ocelových válcovaných nosníků stropů I, IE, U, UE nebo L do č.12</t>
  </si>
  <si>
    <t>1048887608</t>
  </si>
  <si>
    <t>"montáž.nosníky pro výtah v.č. 10/8"</t>
  </si>
  <si>
    <t>57,5*0,001</t>
  </si>
  <si>
    <t>68</t>
  </si>
  <si>
    <t>133844300</t>
  </si>
  <si>
    <t>tyč ocelová U, značka oceli S 235 JR, označení průřezu 120</t>
  </si>
  <si>
    <t>-1076971941</t>
  </si>
  <si>
    <t>69</t>
  </si>
  <si>
    <t>417321515</t>
  </si>
  <si>
    <t>Ztužující pásy a věnce ze ŽB tř. C 25/30</t>
  </si>
  <si>
    <t>-1981212266</t>
  </si>
  <si>
    <t>"v.č.10/12,10/7"</t>
  </si>
  <si>
    <t>(0,45*2+1,98)*2*0,3*0,3*4</t>
  </si>
  <si>
    <t>2,85*2*0,3*0,3</t>
  </si>
  <si>
    <t>1,6*0,45*0,3*5</t>
  </si>
  <si>
    <t>1,6*0,45*0,3</t>
  </si>
  <si>
    <t>70</t>
  </si>
  <si>
    <t>417351115</t>
  </si>
  <si>
    <t>Zřízení bednění ztužujících věnců</t>
  </si>
  <si>
    <t>-1395852580</t>
  </si>
  <si>
    <t>(0,45*2+1,98)*2*0,3*2*4</t>
  </si>
  <si>
    <t>2,85*2*0,3*2</t>
  </si>
  <si>
    <t>1,6*0,3*2*5</t>
  </si>
  <si>
    <t>1,6*0,3*2</t>
  </si>
  <si>
    <t>71</t>
  </si>
  <si>
    <t>417351116</t>
  </si>
  <si>
    <t>Odstranění bednění ztužujících věnců</t>
  </si>
  <si>
    <t>-1742883723</t>
  </si>
  <si>
    <t>72</t>
  </si>
  <si>
    <t>417361821</t>
  </si>
  <si>
    <t>Výztuž ztužujících pásů a věnců betonářskou ocelí 10 505</t>
  </si>
  <si>
    <t>CS ÚRS 2019 01</t>
  </si>
  <si>
    <t>1659802447</t>
  </si>
  <si>
    <t>(31,6+94,4)*0,001</t>
  </si>
  <si>
    <t>73</t>
  </si>
  <si>
    <t>451572111</t>
  </si>
  <si>
    <t>Lože pod potrubí otevřený výkop z kameniva drobného těženého</t>
  </si>
  <si>
    <t>767442149</t>
  </si>
  <si>
    <t>"kanalizace"</t>
  </si>
  <si>
    <t>0,6*0,1*(6+11+15)</t>
  </si>
  <si>
    <t>Komunikace</t>
  </si>
  <si>
    <t>74</t>
  </si>
  <si>
    <t>564251111</t>
  </si>
  <si>
    <t>Podklad nebo podsyp ze štěrkopísku ŠP tl 150 mm</t>
  </si>
  <si>
    <t>-1883072738</t>
  </si>
  <si>
    <t>75</t>
  </si>
  <si>
    <t>567114111</t>
  </si>
  <si>
    <t>Podklad z podkladového betonu tř. PB I (C 20/25) tl 50 mm</t>
  </si>
  <si>
    <t>-1072927847</t>
  </si>
  <si>
    <t>76</t>
  </si>
  <si>
    <t>596211110</t>
  </si>
  <si>
    <t>Kladení zámkové dlažby komunikací pro pěší tl 60 mm skupiny A pl do 50 m2</t>
  </si>
  <si>
    <t>-1112741123</t>
  </si>
  <si>
    <t>"v.č. 10/6, 10/8"</t>
  </si>
  <si>
    <t>2,4*(1,5+5,5)</t>
  </si>
  <si>
    <t>77</t>
  </si>
  <si>
    <t>592450380</t>
  </si>
  <si>
    <t>dlažba zámková tl.6 cm přírodní</t>
  </si>
  <si>
    <t>196100345</t>
  </si>
  <si>
    <t>16,800*1,05</t>
  </si>
  <si>
    <t>78</t>
  </si>
  <si>
    <t>596841120</t>
  </si>
  <si>
    <t>Kladení betonové dlažby komunikací pro pěší do lože z cement malty vel do 0,09 m2 plochy do 50 m2</t>
  </si>
  <si>
    <t>1608456542</t>
  </si>
  <si>
    <t>"venkovní rampa  v.č. 10/9"</t>
  </si>
  <si>
    <t>3,075*4,24</t>
  </si>
  <si>
    <t>79</t>
  </si>
  <si>
    <t>592457000</t>
  </si>
  <si>
    <t>dlažba betonová plošná hladká tl.4,5 cm</t>
  </si>
  <si>
    <t>1335882980</t>
  </si>
  <si>
    <t>Úpravy povrchů, podlahy a osazování výplní</t>
  </si>
  <si>
    <t>80</t>
  </si>
  <si>
    <t>611325122</t>
  </si>
  <si>
    <t>Vápenocementová štuková omítka rýh ve stropech šířky do 300 mm</t>
  </si>
  <si>
    <t>1334819879</t>
  </si>
  <si>
    <t>"1.PP v.č.10/6-doplnění po odbourání příčky"</t>
  </si>
  <si>
    <t>2,4*0,25*2</t>
  </si>
  <si>
    <t>81</t>
  </si>
  <si>
    <t>612321141</t>
  </si>
  <si>
    <t>Vápenocementová omítka štuková dvouvrstvá vnitřních stěn nanášená ručně</t>
  </si>
  <si>
    <t>1266756547</t>
  </si>
  <si>
    <t>"doplnění omítek zazdívky apd.  v.č.10/12"</t>
  </si>
  <si>
    <t>"1.PP"</t>
  </si>
  <si>
    <t>1,5*2,1</t>
  </si>
  <si>
    <t>3,0*3,75</t>
  </si>
  <si>
    <t>3,0*3,72</t>
  </si>
  <si>
    <t>3,0*3,64</t>
  </si>
  <si>
    <t>"odpočet dveří"</t>
  </si>
  <si>
    <t>-1,2*2,24*2</t>
  </si>
  <si>
    <t>-1,2*2,1</t>
  </si>
  <si>
    <t>-1,6*2,24</t>
  </si>
  <si>
    <t>82</t>
  </si>
  <si>
    <t>612325302</t>
  </si>
  <si>
    <t>Vápenocementová štuková omítka ostění nebo nadpraží</t>
  </si>
  <si>
    <t>-1551591617</t>
  </si>
  <si>
    <t>(1,2+2,1*2)*0,75</t>
  </si>
  <si>
    <t>(1,2+3,31*2)*0,6</t>
  </si>
  <si>
    <t>(1,2+3,26*2)*0,45</t>
  </si>
  <si>
    <t>(1,6+3,26*2)*0,45</t>
  </si>
  <si>
    <t>83</t>
  </si>
  <si>
    <t>612331101</t>
  </si>
  <si>
    <t>Cementová omítka hrubá jednovrstvá nezatřená vnitřních stěn nanášená ručně</t>
  </si>
  <si>
    <t>1664506498</t>
  </si>
  <si>
    <t>"výtah v.č.10/8"</t>
  </si>
  <si>
    <t>(2,5-0,15*2+2,88)*2*2,55*2</t>
  </si>
  <si>
    <t>84</t>
  </si>
  <si>
    <t>617321121</t>
  </si>
  <si>
    <t>Vápenocementová omítka hladká jednovrstvá světlíků nebo výtahopvých šachet nanášená ručně</t>
  </si>
  <si>
    <t>-221927176</t>
  </si>
  <si>
    <t>"strop"</t>
  </si>
  <si>
    <t>1,6*1,98</t>
  </si>
  <si>
    <t>"stěny"</t>
  </si>
  <si>
    <t>(1,6+1,98)*2*(2,1+11,1+3,6)</t>
  </si>
  <si>
    <t>-1,2*2,24*3</t>
  </si>
  <si>
    <t>"ostění dveří"</t>
  </si>
  <si>
    <t>(1,2+2,24*2)*0,45*3</t>
  </si>
  <si>
    <t>(1,6+2,24*2)*0,45</t>
  </si>
  <si>
    <t>"odpočet stěny"</t>
  </si>
  <si>
    <t>-1,6*12,28</t>
  </si>
  <si>
    <t>"ostění stěny"</t>
  </si>
  <si>
    <t>(1,6+12,28)*2*0,45</t>
  </si>
  <si>
    <t>85</t>
  </si>
  <si>
    <t>619991001</t>
  </si>
  <si>
    <t>Zakrytí podlah fólií přilepenou lepící páskou</t>
  </si>
  <si>
    <t>-2140935235</t>
  </si>
  <si>
    <t>"chodby - podlahy"</t>
  </si>
  <si>
    <t>10,0*3,6*4</t>
  </si>
  <si>
    <t>86</t>
  </si>
  <si>
    <t>619991011</t>
  </si>
  <si>
    <t>Obalení konstrukcí a prvků fólií přilepenou lepící páskou</t>
  </si>
  <si>
    <t>82557613</t>
  </si>
  <si>
    <t>"zakrytí stáv.oken.dveří"</t>
  </si>
  <si>
    <t>1,0*2,1*25</t>
  </si>
  <si>
    <t>1,5*1,5</t>
  </si>
  <si>
    <t>2,5*3,0*2*3</t>
  </si>
  <si>
    <t>87</t>
  </si>
  <si>
    <t>621142001</t>
  </si>
  <si>
    <t>Potažení vnějších podhledů sklovláknitým pletivem vtlačeným do tenkovrstvé hmoty</t>
  </si>
  <si>
    <t>1265610659</t>
  </si>
  <si>
    <t>88</t>
  </si>
  <si>
    <t>621211011</t>
  </si>
  <si>
    <t>Montáž zateplení vnějších podhledů z polystyrénových desek tl do 50 mm</t>
  </si>
  <si>
    <t>244530449</t>
  </si>
  <si>
    <t>"zateplení vstupní stříšky"</t>
  </si>
  <si>
    <t>2,5*0,6</t>
  </si>
  <si>
    <t>(2,5+0,6*2+0,06*2)*(0,15+0,08)</t>
  </si>
  <si>
    <t>89</t>
  </si>
  <si>
    <t>283759330</t>
  </si>
  <si>
    <t>deska fasádní polystyrénová EPS 70 F 1000 x 500 x 50 mm</t>
  </si>
  <si>
    <t>-1171196741</t>
  </si>
  <si>
    <t>90</t>
  </si>
  <si>
    <t>621521021</t>
  </si>
  <si>
    <t>Tenkovrstvá silikátová zrnitá omítka tl. 2,0 mm včetně penetrace vnějších podhledů</t>
  </si>
  <si>
    <t>679032668</t>
  </si>
  <si>
    <t>"fasáda v.č.10/8,10/12-podhledy"</t>
  </si>
  <si>
    <t>"stříška u vstupu"</t>
  </si>
  <si>
    <t>(2,5+0,6*2)*0,15</t>
  </si>
  <si>
    <t>"konzola-římsa"</t>
  </si>
  <si>
    <t>(3,24+3,4*2)*(0,4+0,3)</t>
  </si>
  <si>
    <t>91</t>
  </si>
  <si>
    <t>622211021</t>
  </si>
  <si>
    <t>Montáž zateplení vnějších stěn z polystyrénových desek tl do 120 mm</t>
  </si>
  <si>
    <t>-2046100369</t>
  </si>
  <si>
    <t>"v.č.10/12,10/8,10/7"</t>
  </si>
  <si>
    <t>(2,44+3,0*2)*(12,9+3,77-0,4)</t>
  </si>
  <si>
    <t>"dveří"</t>
  </si>
  <si>
    <t>-1,2*(2,24-0,4)</t>
  </si>
  <si>
    <t>(1,2+2,24*2)*(0,12+0,45)</t>
  </si>
  <si>
    <t>120</t>
  </si>
  <si>
    <t>92</t>
  </si>
  <si>
    <t>283759390</t>
  </si>
  <si>
    <t>deska fasádní polystyrénová EPS 70 F 1000 x 500 x 120 mm</t>
  </si>
  <si>
    <t>132887755</t>
  </si>
  <si>
    <t>93</t>
  </si>
  <si>
    <t>2068753713</t>
  </si>
  <si>
    <t>"sokl v.č.10/8,10/12,10/7"</t>
  </si>
  <si>
    <t>(2,44+3,0*2)*0,4</t>
  </si>
  <si>
    <t>-1,2*0,4</t>
  </si>
  <si>
    <t>94</t>
  </si>
  <si>
    <t>283763830</t>
  </si>
  <si>
    <t>polystyren extrudovaný tl. 120 mm</t>
  </si>
  <si>
    <t>-546296722</t>
  </si>
  <si>
    <t>95</t>
  </si>
  <si>
    <t>622252001</t>
  </si>
  <si>
    <t>Montáž zakládacích soklových lišt zateplení</t>
  </si>
  <si>
    <t>1728115864</t>
  </si>
  <si>
    <t>2,5+3,0*2</t>
  </si>
  <si>
    <t>96</t>
  </si>
  <si>
    <t>590514200</t>
  </si>
  <si>
    <t>lišta zakládací</t>
  </si>
  <si>
    <t>1857146546</t>
  </si>
  <si>
    <t>97</t>
  </si>
  <si>
    <t>622252002</t>
  </si>
  <si>
    <t>Montáž ostatních lišt zateplení</t>
  </si>
  <si>
    <t>-978175004</t>
  </si>
  <si>
    <t>"rohová lišta"</t>
  </si>
  <si>
    <t>17*2+(3,0*2+2,5)*2+2,5+0,6*2</t>
  </si>
  <si>
    <t>"dilatační lišta"</t>
  </si>
  <si>
    <t>17*2+2,5+3,0*2+2,5+0,6*2</t>
  </si>
  <si>
    <t>"ukončovací lišta"</t>
  </si>
  <si>
    <t>"APU lišta"</t>
  </si>
  <si>
    <t>1,6+0,9</t>
  </si>
  <si>
    <t>"okenní lišta"</t>
  </si>
  <si>
    <t>12,28*2+2,0*2</t>
  </si>
  <si>
    <t>"parapetní lišta"</t>
  </si>
  <si>
    <t>1,6</t>
  </si>
  <si>
    <t>98</t>
  </si>
  <si>
    <t>590514820</t>
  </si>
  <si>
    <t>lišta rohová Al ,10/15 cm s tkaninou bal. 2,5 m</t>
  </si>
  <si>
    <t>174618095</t>
  </si>
  <si>
    <t>54,7*1,05</t>
  </si>
  <si>
    <t>99</t>
  </si>
  <si>
    <t>590514940</t>
  </si>
  <si>
    <t>lišta parapetní</t>
  </si>
  <si>
    <t>879281593</t>
  </si>
  <si>
    <t>100</t>
  </si>
  <si>
    <t>590515020</t>
  </si>
  <si>
    <t>-1994062682</t>
  </si>
  <si>
    <t>46,2*1,05</t>
  </si>
  <si>
    <t>101</t>
  </si>
  <si>
    <t>590514760</t>
  </si>
  <si>
    <t>profil okenní s tkaninou APU lišta 9 mm</t>
  </si>
  <si>
    <t>1881264856</t>
  </si>
  <si>
    <t>102</t>
  </si>
  <si>
    <t>590515120</t>
  </si>
  <si>
    <t>profil okenní</t>
  </si>
  <si>
    <t>100226500</t>
  </si>
  <si>
    <t>103</t>
  </si>
  <si>
    <t>590515160</t>
  </si>
  <si>
    <t>profil ukončovací</t>
  </si>
  <si>
    <t>-1022085299</t>
  </si>
  <si>
    <t>104</t>
  </si>
  <si>
    <t>622331141</t>
  </si>
  <si>
    <t>Cementová omítka štuková dvouvrstvá vnějších stěn nanášená ručně</t>
  </si>
  <si>
    <t>1305099459</t>
  </si>
  <si>
    <t>"sokl  v.č.10/8 obnažené základy"</t>
  </si>
  <si>
    <t>2,82*0,5</t>
  </si>
  <si>
    <t>105</t>
  </si>
  <si>
    <t>622511121</t>
  </si>
  <si>
    <t>Tenkovrstvá akrylátová mozaiková hrubozrnná omítka vnějších stěn</t>
  </si>
  <si>
    <t>1748179005</t>
  </si>
  <si>
    <t>106</t>
  </si>
  <si>
    <t>622521021</t>
  </si>
  <si>
    <t>Tenkovrstvá probarvená zrnitá omítka vnějších stěn</t>
  </si>
  <si>
    <t>-943345814</t>
  </si>
  <si>
    <t>"fasáda v.č.10/8,10/12"</t>
  </si>
  <si>
    <t>om1</t>
  </si>
  <si>
    <t>"ostění"</t>
  </si>
  <si>
    <t>(1,6+12,28)*2*0,15</t>
  </si>
  <si>
    <t>(1,2+2,24*2-0,4*2)*0,15</t>
  </si>
  <si>
    <t>"dopojení omítky ke stáv.fasádě"</t>
  </si>
  <si>
    <t>13,0*0,5*2</t>
  </si>
  <si>
    <t>140</t>
  </si>
  <si>
    <t>107</t>
  </si>
  <si>
    <t>629991011</t>
  </si>
  <si>
    <t>Zakrytí výplní otvorů a svislých ploch fólií přilepenou lepící páskou</t>
  </si>
  <si>
    <t>-48444197</t>
  </si>
  <si>
    <t>1,6*12,28+1,2*2,24</t>
  </si>
  <si>
    <t>108</t>
  </si>
  <si>
    <t>631311116</t>
  </si>
  <si>
    <t>Mazanina tl do 80 mm z betonu prostého tř. C 25/30</t>
  </si>
  <si>
    <t>-362222086</t>
  </si>
  <si>
    <t>"rampa A  v.č.10/6"</t>
  </si>
  <si>
    <t>4,5*0,04</t>
  </si>
  <si>
    <t>"venkovní rampa  v.č.10/9"</t>
  </si>
  <si>
    <t>1,2*3,74*0,05</t>
  </si>
  <si>
    <t>"vnitřní  rampa  v.č.10/6"</t>
  </si>
  <si>
    <t>1,0*3,3*0,05</t>
  </si>
  <si>
    <t>109</t>
  </si>
  <si>
    <t>631311126</t>
  </si>
  <si>
    <t>Mazanina tl do 120 mm z betonu prostého tř. C 25/30</t>
  </si>
  <si>
    <t>1104663795</t>
  </si>
  <si>
    <t>"podkl.beton-výtah v.č.10/12"</t>
  </si>
  <si>
    <t>2,5*2,88*0,12</t>
  </si>
  <si>
    <t>110</t>
  </si>
  <si>
    <t>631311131</t>
  </si>
  <si>
    <t>Doplnění dosavadních mazanin betonem prostým pl do 1 m2 tl přes 80 mm</t>
  </si>
  <si>
    <t>-1195358949</t>
  </si>
  <si>
    <t>"vstupy u výtahu v.č.10/12"</t>
  </si>
  <si>
    <t>1,2*1,05*0,1</t>
  </si>
  <si>
    <t>1,2*1,0*0,1*2</t>
  </si>
  <si>
    <t>1,6*1,0*0,1</t>
  </si>
  <si>
    <t>Mezisoučet</t>
  </si>
  <si>
    <t>"rampa B v.č.10/9"</t>
  </si>
  <si>
    <t>3,3*0,8*0,1</t>
  </si>
  <si>
    <t>3,3*0,8*0,15</t>
  </si>
  <si>
    <t>111</t>
  </si>
  <si>
    <t>631319011</t>
  </si>
  <si>
    <t>Příplatek k mazanině tl do 80 mm za přehlazení povrchu</t>
  </si>
  <si>
    <t>1077580723</t>
  </si>
  <si>
    <t>112</t>
  </si>
  <si>
    <t>631319012</t>
  </si>
  <si>
    <t>Příplatek k mazanině tl do 120 mm za přehlazení povrchu</t>
  </si>
  <si>
    <t>-2132758839</t>
  </si>
  <si>
    <t>113</t>
  </si>
  <si>
    <t>631319171</t>
  </si>
  <si>
    <t>Příplatek k mazanině tl do 80 mm za stržení povrchu spodní vrstvy před vložením výztuže</t>
  </si>
  <si>
    <t>286984496</t>
  </si>
  <si>
    <t>114</t>
  </si>
  <si>
    <t>631351101</t>
  </si>
  <si>
    <t>Zřízení bednění rýh a hran v podlahách</t>
  </si>
  <si>
    <t>184752928</t>
  </si>
  <si>
    <t>"bednění podkl.beton"</t>
  </si>
  <si>
    <t>(2,5+2,88)*2*0,12</t>
  </si>
  <si>
    <t>115</t>
  </si>
  <si>
    <t>631351102</t>
  </si>
  <si>
    <t>Odstranění bednění rýh a hran v podlahách</t>
  </si>
  <si>
    <t>-339698078</t>
  </si>
  <si>
    <t>116</t>
  </si>
  <si>
    <t>631362021</t>
  </si>
  <si>
    <t>Výztuž mazanin svařovanými sítěmi Kari</t>
  </si>
  <si>
    <t>-1918773691</t>
  </si>
  <si>
    <t>"rampa A"    4,5*1,35*1,15*0,001</t>
  </si>
  <si>
    <t>3,3*1,0*1,15*0,001</t>
  </si>
  <si>
    <t>117</t>
  </si>
  <si>
    <t>632451034</t>
  </si>
  <si>
    <t>Vyrovnávací potěr tl do 50 mm z MC 15 provedený v ploše</t>
  </si>
  <si>
    <t>-471743082</t>
  </si>
  <si>
    <t>2,5*2,88</t>
  </si>
  <si>
    <t>118</t>
  </si>
  <si>
    <t>632451426</t>
  </si>
  <si>
    <t>Potěr pískocementový tl do 20 mm tř. C 25 běžný</t>
  </si>
  <si>
    <t>1358555965</t>
  </si>
  <si>
    <t>4,24*2,9</t>
  </si>
  <si>
    <t>119</t>
  </si>
  <si>
    <t>632902211</t>
  </si>
  <si>
    <t>Příprava zatvrdlého povrchu betonových mazanin - penetrace spoj.můstek</t>
  </si>
  <si>
    <t>-1221034685</t>
  </si>
  <si>
    <t>"venkovní rampa v.č. 10/9"</t>
  </si>
  <si>
    <t>"vnitřní rampa v.č. 10/6"</t>
  </si>
  <si>
    <t>2,65*1,8</t>
  </si>
  <si>
    <t>633811111</t>
  </si>
  <si>
    <t>Broušení nerovností betonových podlah do 2 mm - stržení šlemu</t>
  </si>
  <si>
    <t>418286882</t>
  </si>
  <si>
    <t>"vnitřní rampa A v.č.10/6"</t>
  </si>
  <si>
    <t>1,6*1,7+1,8*(2,65-1,7)</t>
  </si>
  <si>
    <t>"rampa B"</t>
  </si>
  <si>
    <t>3,3*0,9</t>
  </si>
  <si>
    <t>121</t>
  </si>
  <si>
    <t>637211122</t>
  </si>
  <si>
    <t>Okapový chodník z betonových dlaždic tl 60 mm kladených do písku se zalitím spár MC</t>
  </si>
  <si>
    <t>1362760571</t>
  </si>
  <si>
    <t>"v.č.10/6"</t>
  </si>
  <si>
    <t>(3,3+2,5+1,2)*0,4</t>
  </si>
  <si>
    <t>122</t>
  </si>
  <si>
    <t>644941111</t>
  </si>
  <si>
    <t>Osazování ventilačních mřížek velikosti do 150 x 150 mm</t>
  </si>
  <si>
    <t>1029952547</t>
  </si>
  <si>
    <t>"Z/05"  2</t>
  </si>
  <si>
    <t>123</t>
  </si>
  <si>
    <t>553414281</t>
  </si>
  <si>
    <t>mřížka větrací ocelová 200 kruhová   Z/05</t>
  </si>
  <si>
    <t>2082615137</t>
  </si>
  <si>
    <t>124</t>
  </si>
  <si>
    <t>644941112</t>
  </si>
  <si>
    <t>Osazování ventilačních mřížek velikosti do 200 x 200 mm</t>
  </si>
  <si>
    <t>-1970378025</t>
  </si>
  <si>
    <t>"odk.Z/04"   2</t>
  </si>
  <si>
    <t>125</t>
  </si>
  <si>
    <t>553414260</t>
  </si>
  <si>
    <t>mřížka větrací  200 x 200mm   Z/04</t>
  </si>
  <si>
    <t>959114191</t>
  </si>
  <si>
    <t>Trubní vedení</t>
  </si>
  <si>
    <t>126</t>
  </si>
  <si>
    <t>837314R1</t>
  </si>
  <si>
    <t>Napojení potrubí na stáv.kanalizaci</t>
  </si>
  <si>
    <t>-763858961</t>
  </si>
  <si>
    <t>"odk.O/02"</t>
  </si>
  <si>
    <t>15+11</t>
  </si>
  <si>
    <t>127</t>
  </si>
  <si>
    <t>871313121</t>
  </si>
  <si>
    <t>Montáž potrubí z kanalizačních trub z PP otevřený výkop sklon do 20 % DN 150</t>
  </si>
  <si>
    <t>617402333</t>
  </si>
  <si>
    <t>11+15</t>
  </si>
  <si>
    <t>128</t>
  </si>
  <si>
    <t>286137250</t>
  </si>
  <si>
    <t>potrubí kanalizační PP DN 125mm</t>
  </si>
  <si>
    <t>1127577129</t>
  </si>
  <si>
    <t>129</t>
  </si>
  <si>
    <t>286137260</t>
  </si>
  <si>
    <t>potrubí kanalizační z PP  DN 150mm</t>
  </si>
  <si>
    <t>822719024</t>
  </si>
  <si>
    <t>130</t>
  </si>
  <si>
    <t>899623171</t>
  </si>
  <si>
    <t>Obetonování žlabu betonem prostým tř. C 25/30 v otevřeném výkopu</t>
  </si>
  <si>
    <t>589056619</t>
  </si>
  <si>
    <t>"obetonování odvod.žlabu"</t>
  </si>
  <si>
    <t>2,0*(0,3*0,25-0,1*0,1)</t>
  </si>
  <si>
    <t>Ostatní konstrukce a práce-bourání</t>
  </si>
  <si>
    <t>131</t>
  </si>
  <si>
    <t>916231213</t>
  </si>
  <si>
    <t>Osazení chodníkového obrubníku betonového stojatého s boční opěrou do lože z betonu prostého</t>
  </si>
  <si>
    <t>-1254714343</t>
  </si>
  <si>
    <t>(1,5+5,5)*2</t>
  </si>
  <si>
    <t>132</t>
  </si>
  <si>
    <t>592174100</t>
  </si>
  <si>
    <t>obrubník betonový chodníkový</t>
  </si>
  <si>
    <t>-1131347514</t>
  </si>
  <si>
    <t>14,000*1,05</t>
  </si>
  <si>
    <t>133</t>
  </si>
  <si>
    <t>935112211</t>
  </si>
  <si>
    <t>Osazení příkopového žlabu do betonu tl 100 mm z betonových tvárnic š 800 mm</t>
  </si>
  <si>
    <t>1948617775</t>
  </si>
  <si>
    <t>"výkr.č. 10/6"  10</t>
  </si>
  <si>
    <t>134</t>
  </si>
  <si>
    <t>592275130</t>
  </si>
  <si>
    <t>tvárnice betonová příkopová</t>
  </si>
  <si>
    <t>516763207</t>
  </si>
  <si>
    <t>135</t>
  </si>
  <si>
    <t>935931413</t>
  </si>
  <si>
    <t>Mont+dod odvodňovací žlab š=0,1m z SMC - nenasycený polyester vyztužený skel.vlákny,minerál.plniva a aditiva, pro zatížení D400 s roštem litinovým ,žlab je se svislým odtokem DN 100,kerý je napojen do kanalizace odk.O/01</t>
  </si>
  <si>
    <t>1393677305</t>
  </si>
  <si>
    <t>136</t>
  </si>
  <si>
    <t>941111132</t>
  </si>
  <si>
    <t>Montáž lešení řadového trubkového lehkého s podlahami zatížení do 200 kg/m2 š do 1,5 m v do 25 m</t>
  </si>
  <si>
    <t>-465975864</t>
  </si>
  <si>
    <t>"fasádní lešení"</t>
  </si>
  <si>
    <t>(2,5+1,5*2+3,0*2+1,5*2)*(13,0+3,77-1,8)</t>
  </si>
  <si>
    <t>137</t>
  </si>
  <si>
    <t>941111232</t>
  </si>
  <si>
    <t>Příplatek k lešení řadovému trubkovému lehkému s podlahami š 1,5 m v 25 m za první a ZKD den použití</t>
  </si>
  <si>
    <t>1996198219</t>
  </si>
  <si>
    <t>138</t>
  </si>
  <si>
    <t>941111832</t>
  </si>
  <si>
    <t>Demontáž lešení řadového trubkového lehkého s podlahami zatížení do 200 kg/m2 š do 1,5 m v do 25 m</t>
  </si>
  <si>
    <t>87041702</t>
  </si>
  <si>
    <t>139</t>
  </si>
  <si>
    <t>944611111</t>
  </si>
  <si>
    <t>Montáž ochranné plachty z textilie z umělých vláken</t>
  </si>
  <si>
    <t>236904805</t>
  </si>
  <si>
    <t>(2,5+1,5*2+3,0*2+1,5*2)*(13,0+3,77)</t>
  </si>
  <si>
    <t>944611211</t>
  </si>
  <si>
    <t>Příplatek k ochranné plachtě za první a ZKD den použití</t>
  </si>
  <si>
    <t>-1416280242</t>
  </si>
  <si>
    <t>141</t>
  </si>
  <si>
    <t>944611811</t>
  </si>
  <si>
    <t>Demontáž ochranné plachty z textilie z umělých vláken</t>
  </si>
  <si>
    <t>2101368853</t>
  </si>
  <si>
    <t>142</t>
  </si>
  <si>
    <t>949101111</t>
  </si>
  <si>
    <t>Lešení pomocné pro objekty pozemních staveb s lešeňovou podlahou v do 1,9 m zatížení do 150 kg/m2</t>
  </si>
  <si>
    <t>-1062421461</t>
  </si>
  <si>
    <t>"v jednotlivých patrech úpravy ostění,zazdívky apd."</t>
  </si>
  <si>
    <t>10,0*2,0*4</t>
  </si>
  <si>
    <t>143</t>
  </si>
  <si>
    <t>949311112</t>
  </si>
  <si>
    <t>Montáž lešení trubkového do šachet o půdorysné ploše do 6 m2 v do 20 m</t>
  </si>
  <si>
    <t>-900500553</t>
  </si>
  <si>
    <t>"ve výtahové šachtě"</t>
  </si>
  <si>
    <t>2,1+11,1+3,6</t>
  </si>
  <si>
    <t>144</t>
  </si>
  <si>
    <t>949311211</t>
  </si>
  <si>
    <t>Příplatek k lešení trubkovému do šachet do 6 m2 v do 30 m za první a ZKD den použití</t>
  </si>
  <si>
    <t>-600762171</t>
  </si>
  <si>
    <t>16,800*20</t>
  </si>
  <si>
    <t>145</t>
  </si>
  <si>
    <t>949311812</t>
  </si>
  <si>
    <t>Demontáž lešení trubkového do šachet o půdorysné ploše do 6 m2 v do 20 m</t>
  </si>
  <si>
    <t>-797252363</t>
  </si>
  <si>
    <t>146</t>
  </si>
  <si>
    <t>952901111</t>
  </si>
  <si>
    <t>Vyčištění budov bytové a občanské výstavby při výšce podlaží do 4 m</t>
  </si>
  <si>
    <t>515577109</t>
  </si>
  <si>
    <t>147</t>
  </si>
  <si>
    <t>953961212</t>
  </si>
  <si>
    <t>Kotvy HST M10 podpůrná konstr.u bouraného nadpraží</t>
  </si>
  <si>
    <t>2017681479</t>
  </si>
  <si>
    <t>148</t>
  </si>
  <si>
    <t>95396513R01</t>
  </si>
  <si>
    <t>Kotevní prvek pro přikotvení nové konstr.výtah.šachty v místě věnce M12     900mm</t>
  </si>
  <si>
    <t>-1807841973</t>
  </si>
  <si>
    <t>"v.č. 10/8"   4</t>
  </si>
  <si>
    <t>149</t>
  </si>
  <si>
    <t>95396513R02</t>
  </si>
  <si>
    <t>Kotevní prvek pro přikotvení nové konstr.výtah.šachty v místě věnce M12     1050mm</t>
  </si>
  <si>
    <t>-1040921029</t>
  </si>
  <si>
    <t>150</t>
  </si>
  <si>
    <t>95396513R03</t>
  </si>
  <si>
    <t>Mont+ dod zvonkové tablo s mikrofonem a el.zámkem pro jednorázové odblokování na dálku,vč.čipového ovládacího systému</t>
  </si>
  <si>
    <t>-1750662341</t>
  </si>
  <si>
    <t>151</t>
  </si>
  <si>
    <t>962031133</t>
  </si>
  <si>
    <t>Bourání příček z cihel pálených na MVC tl do 150 mm</t>
  </si>
  <si>
    <t>1727708045</t>
  </si>
  <si>
    <t>3,3*2,4-1,8*2,1</t>
  </si>
  <si>
    <t>152</t>
  </si>
  <si>
    <t>963042819</t>
  </si>
  <si>
    <t>Bourání schodišťových stupňů betonových zhotovených na místě</t>
  </si>
  <si>
    <t>-1597335628</t>
  </si>
  <si>
    <t>"vntřní rampa v.č. 10/6"</t>
  </si>
  <si>
    <t>1,6*2</t>
  </si>
  <si>
    <t>153</t>
  </si>
  <si>
    <t>965042221</t>
  </si>
  <si>
    <t>Bourání podkladů pod dlažby nebo mazanin betonových nebo z litého asfaltu tl přes 100 mm pl do 1 m2</t>
  </si>
  <si>
    <t>-987113043</t>
  </si>
  <si>
    <t>"rampa B v.č.10/6"</t>
  </si>
  <si>
    <t>3,3*0,8*0,25</t>
  </si>
  <si>
    <t>154</t>
  </si>
  <si>
    <t>965043321</t>
  </si>
  <si>
    <t>Bourání podkladů pod dlažby betonových s potěrem nebo teracem tl do 100 mm pl do 1 m2</t>
  </si>
  <si>
    <t>-427356649</t>
  </si>
  <si>
    <t>"odsekání pásu podlahy pod parapet.zdivem"</t>
  </si>
  <si>
    <t>0,75*1,4*0,1</t>
  </si>
  <si>
    <t>0,45*2,1*0,1*3</t>
  </si>
  <si>
    <t>155</t>
  </si>
  <si>
    <t>965081343</t>
  </si>
  <si>
    <t>Bourání podlah z dlaždic betonových, teracových nebo čedičových tl do 40 mm pl přes 1 m2</t>
  </si>
  <si>
    <t>2088353479</t>
  </si>
  <si>
    <t>"vnitřní rampy v.č.10/6"</t>
  </si>
  <si>
    <t>"rampa A"1,6*1,7+1,8*(2,65-1,7)</t>
  </si>
  <si>
    <t>"rampa B" 3,3*0,8</t>
  </si>
  <si>
    <t>"vstup do šaten"</t>
  </si>
  <si>
    <t>2,45*3,8</t>
  </si>
  <si>
    <t>3,8*0,15*5</t>
  </si>
  <si>
    <t>156</t>
  </si>
  <si>
    <t>966053121</t>
  </si>
  <si>
    <t>Vybourání částí ŽB říms vyložených do 250 mm</t>
  </si>
  <si>
    <t>-1999928126</t>
  </si>
  <si>
    <t>"odbourání pookenní římsy"</t>
  </si>
  <si>
    <t>2,5*3</t>
  </si>
  <si>
    <t>157</t>
  </si>
  <si>
    <t>966054121</t>
  </si>
  <si>
    <t>Vybourání částí ŽB říms vyložených do 500 mm</t>
  </si>
  <si>
    <t>2025261074</t>
  </si>
  <si>
    <t>"odbourání římsy střecha-v místě výtahu"</t>
  </si>
  <si>
    <t>3,5</t>
  </si>
  <si>
    <t>158</t>
  </si>
  <si>
    <t>967031142</t>
  </si>
  <si>
    <t>Přisekání rovných ostění v cihelném zdivu na MC</t>
  </si>
  <si>
    <t>-1055488617</t>
  </si>
  <si>
    <t>159</t>
  </si>
  <si>
    <t>967042713</t>
  </si>
  <si>
    <t>Odsekání zdiva z kamene nebo betonu plošné tl do 150 mm</t>
  </si>
  <si>
    <t>6503961</t>
  </si>
  <si>
    <t>"odsekání ŽB nadpraží v 1.PP"</t>
  </si>
  <si>
    <t>0,75*1,4</t>
  </si>
  <si>
    <t>160</t>
  </si>
  <si>
    <t>967042714</t>
  </si>
  <si>
    <t>Odsekání zdiva z  betonu plošné tl do 300 mm-stáv.základ</t>
  </si>
  <si>
    <t>305349456</t>
  </si>
  <si>
    <t>2,5*0,7</t>
  </si>
  <si>
    <t>161</t>
  </si>
  <si>
    <t>968062355</t>
  </si>
  <si>
    <t>Vybourání dřevěných rámů oken dvojitých včetně křídel pl do 2 m2</t>
  </si>
  <si>
    <t>298244644</t>
  </si>
  <si>
    <t>"1.PP v.č. 10/6"</t>
  </si>
  <si>
    <t>1,3*1,0</t>
  </si>
  <si>
    <t>162</t>
  </si>
  <si>
    <t>968062356</t>
  </si>
  <si>
    <t>Vybourání dřevěných rámů oken dvojitých nebo zdvojených pl do 4 m2</t>
  </si>
  <si>
    <t>-952014113</t>
  </si>
  <si>
    <t>"1.NP-3.NP v.č.10/12"</t>
  </si>
  <si>
    <t>2,0*1,6*3</t>
  </si>
  <si>
    <t>163</t>
  </si>
  <si>
    <t>968072355</t>
  </si>
  <si>
    <t>Vybourání kovových rámů oken dvojitých pl do 2 m2</t>
  </si>
  <si>
    <t>-1415549429</t>
  </si>
  <si>
    <t>164</t>
  </si>
  <si>
    <t>969021121</t>
  </si>
  <si>
    <t>Vybourání kanalizačního potrubí DN do 200</t>
  </si>
  <si>
    <t>1630300608</t>
  </si>
  <si>
    <t>165</t>
  </si>
  <si>
    <t>971033561</t>
  </si>
  <si>
    <t>Vybourání otvorů ve zdivu cihelném pl do 1 m2 na MVC nebo MV tl do 600 mm</t>
  </si>
  <si>
    <t>675807846</t>
  </si>
  <si>
    <t>166</t>
  </si>
  <si>
    <t>975021411</t>
  </si>
  <si>
    <t>Podchycení nadzákladového zdiva pod stropem tl zdiva do 900 mm</t>
  </si>
  <si>
    <t>-1036764649</t>
  </si>
  <si>
    <t>"1.PP podepření strop.trámu v.č.10/6"   2,4</t>
  </si>
  <si>
    <t>167</t>
  </si>
  <si>
    <t>976071111</t>
  </si>
  <si>
    <t>Vybourání kovových madel a zábradlí</t>
  </si>
  <si>
    <t>-1036612690</t>
  </si>
  <si>
    <t>168</t>
  </si>
  <si>
    <t>978015391</t>
  </si>
  <si>
    <t>Otlučení vnějších omítek MV nebo MVC  průčelí v rozsahu do 100 %</t>
  </si>
  <si>
    <t>-917294616</t>
  </si>
  <si>
    <t>0,5*(12,9+2,9-1,6*3)</t>
  </si>
  <si>
    <t>169</t>
  </si>
  <si>
    <t>978059611</t>
  </si>
  <si>
    <t>Odsekání a odebrání obkladů stěn z vnějších obkládaček pl do 1 m2</t>
  </si>
  <si>
    <t>-1222217333</t>
  </si>
  <si>
    <t>0,44*1,6*3</t>
  </si>
  <si>
    <t>997</t>
  </si>
  <si>
    <t>Přesun sutě</t>
  </si>
  <si>
    <t>170</t>
  </si>
  <si>
    <t>997013114</t>
  </si>
  <si>
    <t>Vnitrostaveništní doprava suti a vybouraných hmot pro budovy v do 15 m s použitím mechanizace</t>
  </si>
  <si>
    <t>132240814</t>
  </si>
  <si>
    <t>171</t>
  </si>
  <si>
    <t>997013501</t>
  </si>
  <si>
    <t>Odvoz suti na skládku a vybouraných hmot nebo meziskládku do 1 km se složením</t>
  </si>
  <si>
    <t>1985147049</t>
  </si>
  <si>
    <t>172</t>
  </si>
  <si>
    <t>997013509</t>
  </si>
  <si>
    <t>Příplatek k odvozu suti a vybouraných hmot na skládku ZKD 1 km přes 1 km</t>
  </si>
  <si>
    <t>1136054827</t>
  </si>
  <si>
    <t>173</t>
  </si>
  <si>
    <t>997013831</t>
  </si>
  <si>
    <t>Poplatek za uložení stavebního směsného odpadu na skládce (skládkovné)</t>
  </si>
  <si>
    <t>1496598273</t>
  </si>
  <si>
    <t>998</t>
  </si>
  <si>
    <t>Přesun hmot</t>
  </si>
  <si>
    <t>174</t>
  </si>
  <si>
    <t>998017003</t>
  </si>
  <si>
    <t>Přesun hmot s omezením mechanizace pro budovy v do 24 m</t>
  </si>
  <si>
    <t>-2141487751</t>
  </si>
  <si>
    <t>PSV</t>
  </si>
  <si>
    <t>Práce a dodávky PSV</t>
  </si>
  <si>
    <t>711</t>
  </si>
  <si>
    <t>Izolace proti vodě, vlhkosti a plynům</t>
  </si>
  <si>
    <t>175</t>
  </si>
  <si>
    <t>711471051</t>
  </si>
  <si>
    <t>Provedení vodorovné izolace proti tlakové vodě termoplasty volně položenou fólií PVC</t>
  </si>
  <si>
    <t>-1745586051</t>
  </si>
  <si>
    <t>(2,5-0,15*2)*2,73</t>
  </si>
  <si>
    <t>(2,2+1,98*2)*0,3</t>
  </si>
  <si>
    <t>"vnitřní rampa"</t>
  </si>
  <si>
    <t>3,3*1,0</t>
  </si>
  <si>
    <t>"venkovní rampa"</t>
  </si>
  <si>
    <t>176</t>
  </si>
  <si>
    <t>283220280</t>
  </si>
  <si>
    <t>fólie hydroizolační druh  tl 1,5 mm</t>
  </si>
  <si>
    <t>-281583107</t>
  </si>
  <si>
    <t>177</t>
  </si>
  <si>
    <t>711472051</t>
  </si>
  <si>
    <t>Provedení svislé izolace proti tlakové vodě termoplasty volně položenou fólií PVC</t>
  </si>
  <si>
    <t>-971161764</t>
  </si>
  <si>
    <t>(2,5-0,15*2+2,88)*2*2,55</t>
  </si>
  <si>
    <t>178</t>
  </si>
  <si>
    <t>1793759447</t>
  </si>
  <si>
    <t>179</t>
  </si>
  <si>
    <t>711491171</t>
  </si>
  <si>
    <t>Provedení izolace proti tlakové vodě vodorovné z textilií vrstva podkladní</t>
  </si>
  <si>
    <t>10533470</t>
  </si>
  <si>
    <t>180</t>
  </si>
  <si>
    <t>711491172</t>
  </si>
  <si>
    <t>Provedení izolace proti tlakové vodě vodorovné z textilií vrstva ochranná</t>
  </si>
  <si>
    <t>-1300101331</t>
  </si>
  <si>
    <t>181</t>
  </si>
  <si>
    <t>711491271</t>
  </si>
  <si>
    <t>Provedení izolace proti tlakové vodě svislé z textilií vrstva podkladní</t>
  </si>
  <si>
    <t>1069160659</t>
  </si>
  <si>
    <t>182</t>
  </si>
  <si>
    <t>711491272</t>
  </si>
  <si>
    <t>Provedení izolace proti tlakové vodě svislé z textilií vrstva ochranná</t>
  </si>
  <si>
    <t>638076520</t>
  </si>
  <si>
    <t>183</t>
  </si>
  <si>
    <t>693111490</t>
  </si>
  <si>
    <t>geotextile 500g/m2</t>
  </si>
  <si>
    <t>1115068238</t>
  </si>
  <si>
    <t>184</t>
  </si>
  <si>
    <t>711491273</t>
  </si>
  <si>
    <t>Provedení izolace proti tlakové vodě svislé z nopové folie</t>
  </si>
  <si>
    <t>-1468815362</t>
  </si>
  <si>
    <t>"ochrana tepelné izolace výtahu"</t>
  </si>
  <si>
    <t>(2,5+2,88*2)*1,5</t>
  </si>
  <si>
    <t>185</t>
  </si>
  <si>
    <t>283230290</t>
  </si>
  <si>
    <t>nopová fólie</t>
  </si>
  <si>
    <t>1020720036</t>
  </si>
  <si>
    <t>12,39*1,2</t>
  </si>
  <si>
    <t>186</t>
  </si>
  <si>
    <t>998711203</t>
  </si>
  <si>
    <t>Přesun hmot procentní pro izolace proti vodě, vlhkosti a plynům v objektech v do 60 m</t>
  </si>
  <si>
    <t>%</t>
  </si>
  <si>
    <t>-380473263</t>
  </si>
  <si>
    <t>713</t>
  </si>
  <si>
    <t>Izolace tepelné</t>
  </si>
  <si>
    <t>187</t>
  </si>
  <si>
    <t>713111111</t>
  </si>
  <si>
    <t>Montáž izolace tepelné vrchem stropů volně kladenými rohožemi, pásy, dílci, deskami</t>
  </si>
  <si>
    <t>-1530098574</t>
  </si>
  <si>
    <t>"zateplení stropu výtahu  2x100mm"</t>
  </si>
  <si>
    <t>2,44*3,0*2</t>
  </si>
  <si>
    <t>188</t>
  </si>
  <si>
    <t>631481540</t>
  </si>
  <si>
    <t>deska minerální izolační  tl. 100 mm</t>
  </si>
  <si>
    <t>21441689</t>
  </si>
  <si>
    <t>2,44*3,0*2*1,05</t>
  </si>
  <si>
    <t>189</t>
  </si>
  <si>
    <t>713131141</t>
  </si>
  <si>
    <t>Montáž izolace tepelné stěn a základů lepením celoplošně rohoží, pásů, dílců, desek</t>
  </si>
  <si>
    <t>388783441</t>
  </si>
  <si>
    <t>"tepelná izolace výtahu v.č.10/5"</t>
  </si>
  <si>
    <t>(2,5+2,88*2)*1,35</t>
  </si>
  <si>
    <t>190</t>
  </si>
  <si>
    <t>283763720</t>
  </si>
  <si>
    <t>polystyren extrudovaný tl. 100 mm</t>
  </si>
  <si>
    <t>1629963195</t>
  </si>
  <si>
    <t>191</t>
  </si>
  <si>
    <t>-1417877344</t>
  </si>
  <si>
    <t>"zdivo nad výtah.šachtou  v.č.10/12"</t>
  </si>
  <si>
    <t>(1,6+3,0)*2*0,7</t>
  </si>
  <si>
    <t>192</t>
  </si>
  <si>
    <t>283759340</t>
  </si>
  <si>
    <t>deska fasádní polystyrénová EPS 70 F 1000 x 500 x 60 mm</t>
  </si>
  <si>
    <t>1639631058</t>
  </si>
  <si>
    <t>193</t>
  </si>
  <si>
    <t>713141111</t>
  </si>
  <si>
    <t>Montáž izolace tepelné střech plochých lepené asfaltem plně 1 vrstva rohoží, pásů, dílců, desek</t>
  </si>
  <si>
    <t>992775767</t>
  </si>
  <si>
    <t>"stříška nad vstupem"</t>
  </si>
  <si>
    <t>194</t>
  </si>
  <si>
    <t>283759090</t>
  </si>
  <si>
    <t>deska z pěnového polystyrenu bílá EPS 150 S 1000 x 1000 x 50 mm</t>
  </si>
  <si>
    <t>1436186581</t>
  </si>
  <si>
    <t>1,500*1,05</t>
  </si>
  <si>
    <t>195</t>
  </si>
  <si>
    <t>713191132</t>
  </si>
  <si>
    <t>Montáž izolace tepelné podlah, stropů vrchem nebo střech překrytí separační fólií z PE</t>
  </si>
  <si>
    <t>-1950430853</t>
  </si>
  <si>
    <t>"zateplení stropu výtahu  "</t>
  </si>
  <si>
    <t>2,44*3,0</t>
  </si>
  <si>
    <t>196</t>
  </si>
  <si>
    <t>283292820</t>
  </si>
  <si>
    <t>folie parotěsná</t>
  </si>
  <si>
    <t>-260224938</t>
  </si>
  <si>
    <t>197</t>
  </si>
  <si>
    <t>998713203</t>
  </si>
  <si>
    <t>Přesun hmot procentní pro izolace tepelné v objektech v do 24 m</t>
  </si>
  <si>
    <t>1746863124</t>
  </si>
  <si>
    <t>721</t>
  </si>
  <si>
    <t>Zdravotechnika - vnitřní kanalizace</t>
  </si>
  <si>
    <t>198</t>
  </si>
  <si>
    <t>721171915</t>
  </si>
  <si>
    <t>Potrubí z PP propojení potrubí DN 110</t>
  </si>
  <si>
    <t>2004057736</t>
  </si>
  <si>
    <t>199</t>
  </si>
  <si>
    <t>721174005</t>
  </si>
  <si>
    <t>Potrubí kanalizační z PP svodné systém HT DN 100</t>
  </si>
  <si>
    <t>1569618185</t>
  </si>
  <si>
    <t>200</t>
  </si>
  <si>
    <t>721242115</t>
  </si>
  <si>
    <t>Lapač střešních splavenin z PP se zápachovou klapkou a lapacím košem DN 110</t>
  </si>
  <si>
    <t>211394798</t>
  </si>
  <si>
    <t>"o/02" 2,000</t>
  </si>
  <si>
    <t>201</t>
  </si>
  <si>
    <t>998721203</t>
  </si>
  <si>
    <t>Přesun hmot procentní pro vnitřní kanalizace v objektech v do 24 m</t>
  </si>
  <si>
    <t>437341192</t>
  </si>
  <si>
    <t>762</t>
  </si>
  <si>
    <t>Konstrukce tesařské</t>
  </si>
  <si>
    <t>202</t>
  </si>
  <si>
    <t>762085103</t>
  </si>
  <si>
    <t>Montáž kotevních želez, příložek, patek nebo táhel k dřevěné kci</t>
  </si>
  <si>
    <t>-1578264032</t>
  </si>
  <si>
    <t>203</t>
  </si>
  <si>
    <t>5531000R1</t>
  </si>
  <si>
    <t>zámečnické konstrukce</t>
  </si>
  <si>
    <t>-1435153222</t>
  </si>
  <si>
    <t>12,000*5</t>
  </si>
  <si>
    <t>204</t>
  </si>
  <si>
    <t>762332131</t>
  </si>
  <si>
    <t>Montáž vázaných kcí krovů pravidelných z hraněného řeziva průřezové plochy do 120 cm2</t>
  </si>
  <si>
    <t>1753896568</t>
  </si>
  <si>
    <t>"v.č.10/8"</t>
  </si>
  <si>
    <t>2,5*14+5*2,25+10,0</t>
  </si>
  <si>
    <t>205</t>
  </si>
  <si>
    <t>762332132</t>
  </si>
  <si>
    <t>Montáž vázaných kcí krovů pravidelných z hraněného řeziva průřezové plochy do 224 cm2</t>
  </si>
  <si>
    <t>-237743990</t>
  </si>
  <si>
    <t>206</t>
  </si>
  <si>
    <t>605110600</t>
  </si>
  <si>
    <t>řezivo jehličnaté omítané střed jakost I</t>
  </si>
  <si>
    <t>-1844909611</t>
  </si>
  <si>
    <t>207</t>
  </si>
  <si>
    <t>762341014</t>
  </si>
  <si>
    <t>Úprava stáv.krovu</t>
  </si>
  <si>
    <t>-942127386</t>
  </si>
  <si>
    <t>208</t>
  </si>
  <si>
    <t>762341210</t>
  </si>
  <si>
    <t>Montáž bednění střech rovných a šikmých sklonu do 60° z hrubých prken na sraz</t>
  </si>
  <si>
    <t>-1871824544</t>
  </si>
  <si>
    <t>209</t>
  </si>
  <si>
    <t>-1677725587</t>
  </si>
  <si>
    <t>0,4375*1,1</t>
  </si>
  <si>
    <t>210</t>
  </si>
  <si>
    <t>762342214</t>
  </si>
  <si>
    <t>Montáž laťování na střechách jednoduchých sklonu do 60° osové vzdálenosti do 360 mm</t>
  </si>
  <si>
    <t>503128437</t>
  </si>
  <si>
    <t>211</t>
  </si>
  <si>
    <t>605141140</t>
  </si>
  <si>
    <t>řezivo jehličnaté,střešní latě impregnované dl 4 - 5 m</t>
  </si>
  <si>
    <t>295626146</t>
  </si>
  <si>
    <t>0,192*1,1</t>
  </si>
  <si>
    <t>212</t>
  </si>
  <si>
    <t>762395000</t>
  </si>
  <si>
    <t>Spojovací prostředky pro montáž krovu, bednění, laťování, světlíky, klíny</t>
  </si>
  <si>
    <t>776145287</t>
  </si>
  <si>
    <t>"v.č.10/8"    1,5</t>
  </si>
  <si>
    <t>213</t>
  </si>
  <si>
    <t>998762203</t>
  </si>
  <si>
    <t>Přesun hmot procentní pro kce tesařské v objektech v do 24 m</t>
  </si>
  <si>
    <t>1294165532</t>
  </si>
  <si>
    <t>763</t>
  </si>
  <si>
    <t>Konstrukce montované z desek, dílců a panelů</t>
  </si>
  <si>
    <t>214</t>
  </si>
  <si>
    <t>763135102</t>
  </si>
  <si>
    <t>Montáž SDK kazetového podhledu z kazet 600x600 mm na zavěšenou polozapuštěnou nosnou konstrukci</t>
  </si>
  <si>
    <t>1360084593</t>
  </si>
  <si>
    <t>"zpětná montáž kazet - použít stávající 1.PP  v.č.10/6"</t>
  </si>
  <si>
    <t>3,3*(9,3+9,5+10,55+3,05)</t>
  </si>
  <si>
    <t>215</t>
  </si>
  <si>
    <t>763135812</t>
  </si>
  <si>
    <t>Demontáž podhledu sádrokartonového kazetového na roštu polozapuštěném</t>
  </si>
  <si>
    <t>-1396052545</t>
  </si>
  <si>
    <t>"1.PP  v.č.10/6"</t>
  </si>
  <si>
    <t>216</t>
  </si>
  <si>
    <t>998763403</t>
  </si>
  <si>
    <t>Přesun hmot procentní pro sádrokartonové konstrukce v objektech v do 24 m</t>
  </si>
  <si>
    <t>255628571</t>
  </si>
  <si>
    <t>764</t>
  </si>
  <si>
    <t>Konstrukce klempířské</t>
  </si>
  <si>
    <t>222</t>
  </si>
  <si>
    <t>764002851</t>
  </si>
  <si>
    <t>Demontáž oplechování parapetů do suti</t>
  </si>
  <si>
    <t>452230528</t>
  </si>
  <si>
    <t>2,1*3+1,4</t>
  </si>
  <si>
    <t>221</t>
  </si>
  <si>
    <t>764004801</t>
  </si>
  <si>
    <t>Demontáž podokapního žlabu do suti</t>
  </si>
  <si>
    <t>1276568556</t>
  </si>
  <si>
    <t>"v.č. 10/7"  7,0</t>
  </si>
  <si>
    <t>217</t>
  </si>
  <si>
    <t>764011624</t>
  </si>
  <si>
    <t>Dilatační připojovací lišta z Pz barveného plechu včetně tmelení rš 180 mm   K04</t>
  </si>
  <si>
    <t>-608684745</t>
  </si>
  <si>
    <t>218</t>
  </si>
  <si>
    <t>764111671</t>
  </si>
  <si>
    <t>Krytina železobetonových desek z Pz plechu s povrch úpravou  vč.podkl.ldřev.latí kotvených do betonu a všech doplňků  K/04</t>
  </si>
  <si>
    <t>1599820633</t>
  </si>
  <si>
    <t>"nad vstupem do výtahu"   1,75</t>
  </si>
  <si>
    <t>219</t>
  </si>
  <si>
    <t>7642126081</t>
  </si>
  <si>
    <t>Oplechování úžlabí z Pz barveného plechu  rš 180 mm  vč.všech doplňků  K/08</t>
  </si>
  <si>
    <t>-1587192647</t>
  </si>
  <si>
    <t>220</t>
  </si>
  <si>
    <t>764216643</t>
  </si>
  <si>
    <t>Oplechování rovných parapetů celoplošně lepené z Pz barveného plechu rš 250 mm  vč.všech doplňků  K/07</t>
  </si>
  <si>
    <t>-1327033555</t>
  </si>
  <si>
    <t>223</t>
  </si>
  <si>
    <t>764311615</t>
  </si>
  <si>
    <t>Lemování dilatační spáry v podlaze spoj.krčku z trapéz.plrchu a stěny dílen   z Pz barveného plechu rš 400 mm  vč.všech doplňků  K/09</t>
  </si>
  <si>
    <t>1947188822</t>
  </si>
  <si>
    <t>34,0*2</t>
  </si>
  <si>
    <t>224</t>
  </si>
  <si>
    <t>764511603</t>
  </si>
  <si>
    <t>Žlab podokapní půlkruhový z Pz barveného plechu rš 500 mm  vč.všech doplňků  K/02</t>
  </si>
  <si>
    <t>-280808481</t>
  </si>
  <si>
    <t>225</t>
  </si>
  <si>
    <t>764511643</t>
  </si>
  <si>
    <t>Kotlík oválný (trychtýřový) pro podokapní žlaby z Pz barveného plechu 240/125 mm</t>
  </si>
  <si>
    <t>908035374</t>
  </si>
  <si>
    <t>226</t>
  </si>
  <si>
    <t>764511661</t>
  </si>
  <si>
    <t>Kotlík hranatý pro podokapní žlaby z Pz barveného plechu rš 180 mm vč.všech doplňků  K/05</t>
  </si>
  <si>
    <t>-1119511525</t>
  </si>
  <si>
    <t>227</t>
  </si>
  <si>
    <t>764518401R1</t>
  </si>
  <si>
    <t>Hranatý svod včetně objímek, kolen, odskoků z Pz s upraveným povrchem plechu o straně 50 mm  vč.všech doplňků  K/06</t>
  </si>
  <si>
    <t>-1525093899</t>
  </si>
  <si>
    <t>228</t>
  </si>
  <si>
    <t>764518623</t>
  </si>
  <si>
    <t>Svody kruhové včetně objímek, kolen, odskoků z Pz barveného plechu průměru 125 mm  vč.všech doplňků  K/03</t>
  </si>
  <si>
    <t>85136828</t>
  </si>
  <si>
    <t>229</t>
  </si>
  <si>
    <t>998764203</t>
  </si>
  <si>
    <t>Přesun hmot procentní pro konstrukce klempířské v objektech v do 24 m</t>
  </si>
  <si>
    <t>2106154942</t>
  </si>
  <si>
    <t>765</t>
  </si>
  <si>
    <t>Konstrukce pokrývačské</t>
  </si>
  <si>
    <t>231</t>
  </si>
  <si>
    <t>765121821</t>
  </si>
  <si>
    <t>Příplatek k demontáži krytiny betonové do suti za sklon přes 30°</t>
  </si>
  <si>
    <t>-1640487107</t>
  </si>
  <si>
    <t>"v.č.-10/8"</t>
  </si>
  <si>
    <t>3,0*2,8*0,5</t>
  </si>
  <si>
    <t>230</t>
  </si>
  <si>
    <t>765123013</t>
  </si>
  <si>
    <t>Střešní krytina - beton.taška červenohnědá -stejný typ jako stávající na hl.budově,vč.větracích tašek,držáků hřebenových a nárož.latí vč.všech doplňků</t>
  </si>
  <si>
    <t>-57940021</t>
  </si>
  <si>
    <t>"odk.K/01 + v.č.10/8"</t>
  </si>
  <si>
    <t>3,0*2,3*2</t>
  </si>
  <si>
    <t>3,24*2,3*0,5</t>
  </si>
  <si>
    <t>232</t>
  </si>
  <si>
    <t>765191023</t>
  </si>
  <si>
    <t>Montáž pojistné hydroizolační fólie kladené ve sklonu přes 20° s lepenými spoji na bednění</t>
  </si>
  <si>
    <t>-847129974</t>
  </si>
  <si>
    <t>233</t>
  </si>
  <si>
    <t>283292680</t>
  </si>
  <si>
    <t>folie podstřešní difúzní</t>
  </si>
  <si>
    <t>856329026</t>
  </si>
  <si>
    <t>18*1,15</t>
  </si>
  <si>
    <t>234</t>
  </si>
  <si>
    <t>765191051</t>
  </si>
  <si>
    <t>Montáž pojistné hydroizolační fólie hřebene střechy</t>
  </si>
  <si>
    <t>-1140160213</t>
  </si>
  <si>
    <t>235</t>
  </si>
  <si>
    <t>1889582212</t>
  </si>
  <si>
    <t>236</t>
  </si>
  <si>
    <t>765191061</t>
  </si>
  <si>
    <t>Montáž pojistné hydroizolační fólie úžlabí  střechy</t>
  </si>
  <si>
    <t>1870126939</t>
  </si>
  <si>
    <t>237</t>
  </si>
  <si>
    <t>-311517996</t>
  </si>
  <si>
    <t>238</t>
  </si>
  <si>
    <t>765191071</t>
  </si>
  <si>
    <t>Montáž pojistné hydroizolační fólie okapu</t>
  </si>
  <si>
    <t>824770662</t>
  </si>
  <si>
    <t>3,0*2+3,24</t>
  </si>
  <si>
    <t>239</t>
  </si>
  <si>
    <t>283292760</t>
  </si>
  <si>
    <t>parozábrana</t>
  </si>
  <si>
    <t>-146508110</t>
  </si>
  <si>
    <t>240</t>
  </si>
  <si>
    <t>998765203</t>
  </si>
  <si>
    <t>Přesun hmot procentní pro krytiny tvrdé v objektech v do 24 m</t>
  </si>
  <si>
    <t>1869184179</t>
  </si>
  <si>
    <t>767</t>
  </si>
  <si>
    <t>Konstrukce zámečnické</t>
  </si>
  <si>
    <t>241</t>
  </si>
  <si>
    <t>767112811</t>
  </si>
  <si>
    <t>Demontáž stěn pro zasklení šroubovaných</t>
  </si>
  <si>
    <t>-159832496</t>
  </si>
  <si>
    <t>"1.PP v.č.-10/6"</t>
  </si>
  <si>
    <t>1,8*2,1</t>
  </si>
  <si>
    <t>242</t>
  </si>
  <si>
    <t>7671651R1</t>
  </si>
  <si>
    <t>M+D ocel.zábradlí na vnitřní rampě  vč.kotvení,povrch.úpravy -pochromovaná ocel - a všech doplňků Z/02</t>
  </si>
  <si>
    <t>57673913</t>
  </si>
  <si>
    <t>243</t>
  </si>
  <si>
    <t>767641R3</t>
  </si>
  <si>
    <t>M+D prosklená stěna - z fasád.uzavřených ocel.poplast.profil, s okny pevnými ,tepelné izol.dvojsklo,pevné zasklení Un=1,2W/m2K vč.kování,a všech doplňků  Z/01</t>
  </si>
  <si>
    <t>1600035927</t>
  </si>
  <si>
    <t>1,6*12,28</t>
  </si>
  <si>
    <t>244</t>
  </si>
  <si>
    <t>767662120</t>
  </si>
  <si>
    <t>Demontáž mříží pevných přivařených</t>
  </si>
  <si>
    <t>201163714</t>
  </si>
  <si>
    <t>1,5*1,2</t>
  </si>
  <si>
    <t>245</t>
  </si>
  <si>
    <t>767995104</t>
  </si>
  <si>
    <t>Montáž atypických zámečnických konstrukcí hmotnosti do 50 kg</t>
  </si>
  <si>
    <t>-700195918</t>
  </si>
  <si>
    <t>"Kotevní prvek pro přikotvení nové konstr.výtah.šachty v místě věnce M12     900mm"</t>
  </si>
  <si>
    <t>"Kotevní prvek pro přikotvení nové konstr.výtah.šachty v místě věnce M12     1050mm"</t>
  </si>
  <si>
    <t>"v.č.10/8"  57,0</t>
  </si>
  <si>
    <t>246</t>
  </si>
  <si>
    <t>-1558195545</t>
  </si>
  <si>
    <t>247</t>
  </si>
  <si>
    <t>767995107</t>
  </si>
  <si>
    <t>Montáž atypických zámečnických konstrukcí hmotnosti do 500 kg</t>
  </si>
  <si>
    <t>-725868935</t>
  </si>
  <si>
    <t>"venkovní rampa vč.zábradlí v.č. 10/11"</t>
  </si>
  <si>
    <t>715,5</t>
  </si>
  <si>
    <t>248</t>
  </si>
  <si>
    <t>-2020665052</t>
  </si>
  <si>
    <t>715,5-256,9</t>
  </si>
  <si>
    <t>249</t>
  </si>
  <si>
    <t>553141R3</t>
  </si>
  <si>
    <t>Dodávka pororoštu SP 230-34/38/3</t>
  </si>
  <si>
    <t>984138532</t>
  </si>
  <si>
    <t>11,95</t>
  </si>
  <si>
    <t>250</t>
  </si>
  <si>
    <t>767995115</t>
  </si>
  <si>
    <t>Montáž atypických zámečnických konstrukcí hmotnosti do 100 kg</t>
  </si>
  <si>
    <t>-530885681</t>
  </si>
  <si>
    <t>"ocel.trám u prosklené výtahové stěny v.č. 10/8"</t>
  </si>
  <si>
    <t>57,0</t>
  </si>
  <si>
    <t>251</t>
  </si>
  <si>
    <t>553141R1</t>
  </si>
  <si>
    <t>419636878</t>
  </si>
  <si>
    <t>252</t>
  </si>
  <si>
    <t>767995116</t>
  </si>
  <si>
    <t>Montáž atypických zámečnických konstrukcí hmotnosti do 250 kg</t>
  </si>
  <si>
    <t>340641653</t>
  </si>
  <si>
    <t>"ocel.překlad u bouraného nadpraží 1.PP v.č.10/8,10/6"</t>
  </si>
  <si>
    <t>115,5</t>
  </si>
  <si>
    <t>253</t>
  </si>
  <si>
    <t>553141R1.1</t>
  </si>
  <si>
    <t>298057886</t>
  </si>
  <si>
    <t>254</t>
  </si>
  <si>
    <t>998767203</t>
  </si>
  <si>
    <t>Přesun hmot procentní pro zámečnické konstrukce v objektech v do 24 m</t>
  </si>
  <si>
    <t>-392956863</t>
  </si>
  <si>
    <t>771</t>
  </si>
  <si>
    <t>Podlahy z dlaždic</t>
  </si>
  <si>
    <t>255</t>
  </si>
  <si>
    <t>771471810</t>
  </si>
  <si>
    <t>Demontáž soklíků z dlaždic keramických kladených do malty rovných</t>
  </si>
  <si>
    <t>-1918794963</t>
  </si>
  <si>
    <t>"1.PP-rampy v.č. 10/6"</t>
  </si>
  <si>
    <t>1,7+2,65</t>
  </si>
  <si>
    <t>(0,3+0,15)*2*2</t>
  </si>
  <si>
    <t>256</t>
  </si>
  <si>
    <t>771474113</t>
  </si>
  <si>
    <t>Montáž soklíků z dlaždic keramických rovných flexibilní lepidlo v do 120 mm</t>
  </si>
  <si>
    <t>-653072166</t>
  </si>
  <si>
    <t>257</t>
  </si>
  <si>
    <t>597611350</t>
  </si>
  <si>
    <t>dlaždice keramické</t>
  </si>
  <si>
    <t>-1826782187</t>
  </si>
  <si>
    <t>258</t>
  </si>
  <si>
    <t>771574117</t>
  </si>
  <si>
    <t>Montáž podlah keramických režných hladkých lepených flexibilním lepidlem</t>
  </si>
  <si>
    <t>-1563982920</t>
  </si>
  <si>
    <t>"doplnění dlažby před vstupy výtahu 1,PP-3.NP"</t>
  </si>
  <si>
    <t>1,5*1,5*3</t>
  </si>
  <si>
    <t>2,0*1,5</t>
  </si>
  <si>
    <t>"rampa B 1.PP v.č.10/6"</t>
  </si>
  <si>
    <t>1,0*3,3</t>
  </si>
  <si>
    <t>259</t>
  </si>
  <si>
    <t>-338845627</t>
  </si>
  <si>
    <t>260</t>
  </si>
  <si>
    <t>771579191</t>
  </si>
  <si>
    <t>Příplatek k montáž podlah keramických za plochu do 5 m2</t>
  </si>
  <si>
    <t>112892776</t>
  </si>
  <si>
    <t>261</t>
  </si>
  <si>
    <t>771579196</t>
  </si>
  <si>
    <t>Příplatek k montáž podlah keramických za spárování tmelem dvousložkovým</t>
  </si>
  <si>
    <t>1854460806</t>
  </si>
  <si>
    <t>262</t>
  </si>
  <si>
    <t>771579197</t>
  </si>
  <si>
    <t>Příplatek k montáž podlah keramických za lepení dvousložkovým lepidlem</t>
  </si>
  <si>
    <t>1414144400</t>
  </si>
  <si>
    <t>263</t>
  </si>
  <si>
    <t>771591171</t>
  </si>
  <si>
    <t>Montáž profilu ukončujícího pro plynulý přechod (dlažby s kobercem apod.)</t>
  </si>
  <si>
    <t>1272312342</t>
  </si>
  <si>
    <t>"rampa,1.PP,"</t>
  </si>
  <si>
    <t>3,3*2+1,6+1,8</t>
  </si>
  <si>
    <t>"1.NP-3.NP"</t>
  </si>
  <si>
    <t>1,5*3+2,0</t>
  </si>
  <si>
    <t>264</t>
  </si>
  <si>
    <t>283186850</t>
  </si>
  <si>
    <t>přechodová lišta</t>
  </si>
  <si>
    <t>1846791771</t>
  </si>
  <si>
    <t>265</t>
  </si>
  <si>
    <t>998771203</t>
  </si>
  <si>
    <t>Přesun hmot procentní pro podlahy z dlaždic v objektech v do 24 m</t>
  </si>
  <si>
    <t>95140012</t>
  </si>
  <si>
    <t>776</t>
  </si>
  <si>
    <t>Podlahy povlakové</t>
  </si>
  <si>
    <t>266</t>
  </si>
  <si>
    <t>7765212R1</t>
  </si>
  <si>
    <t>M+D povlak.protiskluz.krytina z měkčeného vinylu se stabil.skl.mřížkou vč.vytažení-fabion</t>
  </si>
  <si>
    <t>-1405834146</t>
  </si>
  <si>
    <t>"rampa A 1.PP v.č.10/6"</t>
  </si>
  <si>
    <t>4,5+(2,0+1,0*2)*0,1</t>
  </si>
  <si>
    <t>1,0*0,1*2</t>
  </si>
  <si>
    <t>267</t>
  </si>
  <si>
    <t>998776203</t>
  </si>
  <si>
    <t>Přesun hmot procentní pro podlahy povlakové v objektech v do 24 m</t>
  </si>
  <si>
    <t>-1300420147</t>
  </si>
  <si>
    <t>781</t>
  </si>
  <si>
    <t>Dokončovací práce - obklady keramické</t>
  </si>
  <si>
    <t>268</t>
  </si>
  <si>
    <t>781774117</t>
  </si>
  <si>
    <t>Montáž obkladů vnějších z dlaždic keramických  lepených flexibilním lepidlem</t>
  </si>
  <si>
    <t>1921889831</t>
  </si>
  <si>
    <t>4,24*0,65</t>
  </si>
  <si>
    <t>1,3*(0,2+0,65)*0,5</t>
  </si>
  <si>
    <t>2,3*0,75</t>
  </si>
  <si>
    <t>269</t>
  </si>
  <si>
    <t>597614090</t>
  </si>
  <si>
    <t>dlaždice keramické slinuté neglazované mrazuvzdorné</t>
  </si>
  <si>
    <t>423479731</t>
  </si>
  <si>
    <t>270</t>
  </si>
  <si>
    <t>781779191</t>
  </si>
  <si>
    <t>Příplatek k montáži obkladů vnějších z dlaždic keramických za plochu do 10 m2</t>
  </si>
  <si>
    <t>-142443656</t>
  </si>
  <si>
    <t>271</t>
  </si>
  <si>
    <t>781779196</t>
  </si>
  <si>
    <t>Příplatek k montáži obkladů vnějších z dlaždic keramických za spárování tmelem dvousložkovým</t>
  </si>
  <si>
    <t>468277643</t>
  </si>
  <si>
    <t>272</t>
  </si>
  <si>
    <t>781779197</t>
  </si>
  <si>
    <t>Příplatek k montáži obkladů vnějších z dlaždic keramických za lepení lepidlem dvousložkovým</t>
  </si>
  <si>
    <t>2138593461</t>
  </si>
  <si>
    <t>273</t>
  </si>
  <si>
    <t>998781203</t>
  </si>
  <si>
    <t>Přesun hmot procentní pro obklady keramické v objektech v do 24 m</t>
  </si>
  <si>
    <t>-841190960</t>
  </si>
  <si>
    <t>783</t>
  </si>
  <si>
    <t>Dokončovací práce - nátěry</t>
  </si>
  <si>
    <t>274</t>
  </si>
  <si>
    <t>783226100</t>
  </si>
  <si>
    <t>Nátěry syntetické kovových doplňkových konstrukcí barva standardní základní</t>
  </si>
  <si>
    <t>-1086319556</t>
  </si>
  <si>
    <t>"v.č.10/8"  57,0*64,0*0,001</t>
  </si>
  <si>
    <t>57,0*64,0*0,001</t>
  </si>
  <si>
    <t>275</t>
  </si>
  <si>
    <t>783783312</t>
  </si>
  <si>
    <t>Nátěry tesařských kcí proti dřevokazným houbám, hmyzu a plísním preventivní dvojnásobné v exteriéru</t>
  </si>
  <si>
    <t>-1410689884</t>
  </si>
  <si>
    <t>(0,14+0,1)*2*(8,0+3,0*2)</t>
  </si>
  <si>
    <t>(0,1+0,12)*2*2,5*14</t>
  </si>
  <si>
    <t>(0,15+0,05)*2*10,0</t>
  </si>
  <si>
    <t>(0,15+0,025)*2,25*5</t>
  </si>
  <si>
    <t>175,0*0,1</t>
  </si>
  <si>
    <t>784</t>
  </si>
  <si>
    <t>Dokončovací práce - malby</t>
  </si>
  <si>
    <t>277</t>
  </si>
  <si>
    <t>784211131</t>
  </si>
  <si>
    <t>Dvojnásobné bílé malby ze směsí za mokra minimálně otěruvzdorných v místnostech do 3,80 m</t>
  </si>
  <si>
    <t>832454650</t>
  </si>
  <si>
    <t>(9,5+0,15+10,55+3,3)*2*(2,4-1,6)+4</t>
  </si>
  <si>
    <t>"doplnění omítek zazdívky apd."</t>
  </si>
  <si>
    <t>5,0*3,75</t>
  </si>
  <si>
    <t>5,0*3,72</t>
  </si>
  <si>
    <t>5,0*3,64</t>
  </si>
  <si>
    <t>276</t>
  </si>
  <si>
    <t>784321031</t>
  </si>
  <si>
    <t>Malby -doplnění nátěru omyvatelné dvojnásobné s penetrací v místnostech v do 3,8 m</t>
  </si>
  <si>
    <t>-1480648532</t>
  </si>
  <si>
    <t>"ostění u dveří výtahu 1.PP-3.NP"</t>
  </si>
  <si>
    <t>1,5*2*1,6*4</t>
  </si>
  <si>
    <t>"1.PP - doplnění a oprava nátěru "</t>
  </si>
  <si>
    <t>2,65*1,6*2</t>
  </si>
  <si>
    <t>(9,5+10,55)*1,6</t>
  </si>
  <si>
    <t>2,0*1,6</t>
  </si>
  <si>
    <t>789</t>
  </si>
  <si>
    <t>Povrchové úpravy ocelových konstrukcí a technologických zařízení</t>
  </si>
  <si>
    <t>278</t>
  </si>
  <si>
    <t>789421232</t>
  </si>
  <si>
    <t>Žárové stříkání ocelových konstrukcí</t>
  </si>
  <si>
    <t>319381951</t>
  </si>
  <si>
    <t>"venkovní rampa v.č.10/9,10/11"</t>
  </si>
  <si>
    <t>(715,5-256,9)*64*0,001</t>
  </si>
  <si>
    <t>Práce a dodávky M</t>
  </si>
  <si>
    <t>33-M</t>
  </si>
  <si>
    <t>Montáže dopr.zaříz.,sklad. zař. a váh</t>
  </si>
  <si>
    <t>279</t>
  </si>
  <si>
    <t>330000R1</t>
  </si>
  <si>
    <t>M+D Výtah osobní invalidní bezstrojový  630kg,vč.všech doplňků viz.výkr. 14065-10/12</t>
  </si>
  <si>
    <t>977651002</t>
  </si>
  <si>
    <t>VRN</t>
  </si>
  <si>
    <t>Vedlejší rozpočtové náklady</t>
  </si>
  <si>
    <t>VRN1</t>
  </si>
  <si>
    <t>Průzkumné, geodetické a projektové práce</t>
  </si>
  <si>
    <t>280</t>
  </si>
  <si>
    <t>012103000</t>
  </si>
  <si>
    <t>Geodetické práce před výstavbou</t>
  </si>
  <si>
    <t>Kč</t>
  </si>
  <si>
    <t>1196986610</t>
  </si>
  <si>
    <t>281</t>
  </si>
  <si>
    <t>012303000</t>
  </si>
  <si>
    <t>Geodetické práce po výstavbě</t>
  </si>
  <si>
    <t>102033502</t>
  </si>
  <si>
    <t>VRN3</t>
  </si>
  <si>
    <t>Zařízení staveniště</t>
  </si>
  <si>
    <t>282</t>
  </si>
  <si>
    <t>030001000</t>
  </si>
  <si>
    <t>kpl</t>
  </si>
  <si>
    <t>1024</t>
  </si>
  <si>
    <t>264848452</t>
  </si>
  <si>
    <t>283</t>
  </si>
  <si>
    <t>031002000</t>
  </si>
  <si>
    <t>Související práce pro zařízení staveniště</t>
  </si>
  <si>
    <t>439074536</t>
  </si>
  <si>
    <t>284</t>
  </si>
  <si>
    <t>032002000</t>
  </si>
  <si>
    <t>Vybavení staveniště</t>
  </si>
  <si>
    <t>-588184745</t>
  </si>
  <si>
    <t>285</t>
  </si>
  <si>
    <t>039002000</t>
  </si>
  <si>
    <t>Zrušení zařízení staveniště</t>
  </si>
  <si>
    <t>-799926428</t>
  </si>
  <si>
    <t>VRN4</t>
  </si>
  <si>
    <t>Inženýrská činnost</t>
  </si>
  <si>
    <t>286</t>
  </si>
  <si>
    <t>041002000</t>
  </si>
  <si>
    <t>Dozory</t>
  </si>
  <si>
    <t>91252381</t>
  </si>
  <si>
    <t>287</t>
  </si>
  <si>
    <t>045002000</t>
  </si>
  <si>
    <t>Kompletační a koordinační činnost</t>
  </si>
  <si>
    <t>-1438915787</t>
  </si>
  <si>
    <t>VRN7</t>
  </si>
  <si>
    <t>Provozní vlivy</t>
  </si>
  <si>
    <t>288</t>
  </si>
  <si>
    <t>070001000</t>
  </si>
  <si>
    <t>943878255</t>
  </si>
  <si>
    <t>289</t>
  </si>
  <si>
    <t>079002000</t>
  </si>
  <si>
    <t>Ostatní provozní vlivy</t>
  </si>
  <si>
    <t>72556854</t>
  </si>
  <si>
    <t>02 - Elektroinstalace</t>
  </si>
  <si>
    <t xml:space="preserve">    21-M - Elektromontáže</t>
  </si>
  <si>
    <t>21-M</t>
  </si>
  <si>
    <t>Elektromontáže</t>
  </si>
  <si>
    <t>21000R1</t>
  </si>
  <si>
    <t>Elektroinstalace viz.příloha</t>
  </si>
  <si>
    <t>-691288289</t>
  </si>
  <si>
    <t>-577925099</t>
  </si>
  <si>
    <t>352401006</t>
  </si>
  <si>
    <t xml:space="preserve">002 - SO 02 Zlepšení infrastruktury pro rozvoj klíčových kompetencí a zajištění bezbariérovosti-ZŠ VM  </t>
  </si>
  <si>
    <t>31 - Zdi podpěrné a volné</t>
  </si>
  <si>
    <t>34 - Stěny a příčky</t>
  </si>
  <si>
    <t>61 - Upravy povrchů vnitřní</t>
  </si>
  <si>
    <t>63 - Podlahy a podlahové konstrukce</t>
  </si>
  <si>
    <t>64 - Výplně otvorů</t>
  </si>
  <si>
    <t>730 - Ústřední vytápění</t>
  </si>
  <si>
    <t>790 - Vnitřní vybavení</t>
  </si>
  <si>
    <t>95 - Dokončovací konstrukce na pozemních stavbách</t>
  </si>
  <si>
    <t>96 - Bourání konstrukcí</t>
  </si>
  <si>
    <t>99 - Staveništní přesun hmot</t>
  </si>
  <si>
    <t>721 - Vnitřní kanalizace</t>
  </si>
  <si>
    <t>722 - Vnitřní vodovod</t>
  </si>
  <si>
    <t>766 - Konstrukce truhlářské</t>
  </si>
  <si>
    <t>771 - Podlahy z dlaždic a obklady</t>
  </si>
  <si>
    <t>781 - Obklady keramické</t>
  </si>
  <si>
    <t>783 - Nátěry</t>
  </si>
  <si>
    <t>784 - Malby</t>
  </si>
  <si>
    <t>Zdi podpěrné a volné</t>
  </si>
  <si>
    <t>317121047RT2</t>
  </si>
  <si>
    <t>Překlad nenosný porobeton, světlost otv. do 105 cm překlad nenosný  125 x 10 cm</t>
  </si>
  <si>
    <t>-195437726</t>
  </si>
  <si>
    <t>Stěny a příčky</t>
  </si>
  <si>
    <t>340271510R00</t>
  </si>
  <si>
    <t>Zazdívka otvorů pl.do 1 m2, pórobet.tvár.,tl.10 cm</t>
  </si>
  <si>
    <t>1295415173</t>
  </si>
  <si>
    <t>342255024RT1</t>
  </si>
  <si>
    <t>Příčky z porobetonových desek tl. 10 cm desky P 2 - 500, 599 x 249 x 100 mm</t>
  </si>
  <si>
    <t>-232033000</t>
  </si>
  <si>
    <t>342255028RT1</t>
  </si>
  <si>
    <t>Příčky z porobetonových desek tl. 15 cm desky P 2 - 500, 599 x 249 x 150 mm</t>
  </si>
  <si>
    <t>-206130292</t>
  </si>
  <si>
    <t>Upravy povrchů vnitřní</t>
  </si>
  <si>
    <t>612409991RT2</t>
  </si>
  <si>
    <t>Začištění omítek kolem oken,dveří apod. s použitím suché maltové směsi</t>
  </si>
  <si>
    <t>-1406173356</t>
  </si>
  <si>
    <t>612475111RT2</t>
  </si>
  <si>
    <t>Omítka vnitřních stěn vápenocem. jednovrstvá tloušťka vrstvy 10 mm</t>
  </si>
  <si>
    <t>1498488459</t>
  </si>
  <si>
    <t>612475121RT3</t>
  </si>
  <si>
    <t>Omítka vnitřních stěn vápenocem. dvouvrstvá postřik, vrstva 15 mm</t>
  </si>
  <si>
    <t>54282083</t>
  </si>
  <si>
    <t>Podlahy a podlahové konstrukce</t>
  </si>
  <si>
    <t>63 01</t>
  </si>
  <si>
    <t>Vyspravení podlahy po bourání (zárubně)</t>
  </si>
  <si>
    <t>2069075443</t>
  </si>
  <si>
    <t>632412130R00</t>
  </si>
  <si>
    <t>Potěr ze SMS, ruční zpracování, do tl. 30 mm</t>
  </si>
  <si>
    <t>-373537694</t>
  </si>
  <si>
    <t>Výplně otvorů</t>
  </si>
  <si>
    <t>642942111RT4</t>
  </si>
  <si>
    <t>Osazení zárubní dveřních ocelových, pl. do 2,5 m2 včetně dodávky zárubně  80 x 197 x 11 cm</t>
  </si>
  <si>
    <t>-1135131458</t>
  </si>
  <si>
    <t>642944121RT4</t>
  </si>
  <si>
    <t>Osazení ocelových zárubní dodatečně do 2,5 m2 včetně dodávky zárubně  80x197x11 cm</t>
  </si>
  <si>
    <t>-1419781620</t>
  </si>
  <si>
    <t>730</t>
  </si>
  <si>
    <t>Ústřední vytápění</t>
  </si>
  <si>
    <t>730 004</t>
  </si>
  <si>
    <t>Demontáž stáv. otop. tělesa vč.připoj.potrubí likvidace hmot</t>
  </si>
  <si>
    <t>kpl.</t>
  </si>
  <si>
    <t>-357301057</t>
  </si>
  <si>
    <t>733111123R00</t>
  </si>
  <si>
    <t>Potrubí závit. bezešvé běžné níz./středotl.,doDN15</t>
  </si>
  <si>
    <t>976454159</t>
  </si>
  <si>
    <t>733113112R00</t>
  </si>
  <si>
    <t>Příplatek za zhotovení přípojky DN 10</t>
  </si>
  <si>
    <t>1331514020</t>
  </si>
  <si>
    <t>733190106R00</t>
  </si>
  <si>
    <t>Tlaková zkouška potrubí  DN 32</t>
  </si>
  <si>
    <t>1590309522</t>
  </si>
  <si>
    <t>733191923R00</t>
  </si>
  <si>
    <t>Navaření odbočky na potrubí,DN odbočky 15</t>
  </si>
  <si>
    <t>612238583</t>
  </si>
  <si>
    <t>734 005</t>
  </si>
  <si>
    <t>Vypuštění větve pro připojení nového OT</t>
  </si>
  <si>
    <t>-141146840</t>
  </si>
  <si>
    <t>734226211RT4</t>
  </si>
  <si>
    <t>Ventil term.přímý,vnitř.z. DN 10 s hlavicí ručního ovládání</t>
  </si>
  <si>
    <t>1029853699</t>
  </si>
  <si>
    <t>734266221R00</t>
  </si>
  <si>
    <t>Šroubení reg.přímé,vnitř.z. DN 10</t>
  </si>
  <si>
    <t>-234445959</t>
  </si>
  <si>
    <t>735156602R00</t>
  </si>
  <si>
    <t>Otopná tělesa panelová  22  300/ 600 s bočním připojením</t>
  </si>
  <si>
    <t>1104404352</t>
  </si>
  <si>
    <t>735156920R00</t>
  </si>
  <si>
    <t>Tlakové zkoušky otopných těles  20-22</t>
  </si>
  <si>
    <t>-1804307752</t>
  </si>
  <si>
    <t>767990010RAB</t>
  </si>
  <si>
    <t>Atypické ocelové konstrukce závěsy potrubí,objímky,táhla</t>
  </si>
  <si>
    <t>-884260325</t>
  </si>
  <si>
    <t>900      RT3</t>
  </si>
  <si>
    <t>HZS-stavební přípomoce</t>
  </si>
  <si>
    <t>h</t>
  </si>
  <si>
    <t>-1390408991</t>
  </si>
  <si>
    <t>904      R00</t>
  </si>
  <si>
    <t>Hzs-hydraulické vyvážění topného systému</t>
  </si>
  <si>
    <t>661162396</t>
  </si>
  <si>
    <t>904      R02</t>
  </si>
  <si>
    <t>Hzs Topná zkouška,vyvážení a zaregulování systému</t>
  </si>
  <si>
    <t>-1910309926</t>
  </si>
  <si>
    <t>998733201R00</t>
  </si>
  <si>
    <t>Přesun hmot pro rozvody potrubí, výšky do 6 m</t>
  </si>
  <si>
    <t>-1970453722</t>
  </si>
  <si>
    <t>790</t>
  </si>
  <si>
    <t>Vnitřní vybavení</t>
  </si>
  <si>
    <t>790 001</t>
  </si>
  <si>
    <t>Háček na šaty      d+m</t>
  </si>
  <si>
    <t>ks</t>
  </si>
  <si>
    <t>-461547496</t>
  </si>
  <si>
    <t>790 002</t>
  </si>
  <si>
    <t>Odpadkový koš</t>
  </si>
  <si>
    <t>1070081856</t>
  </si>
  <si>
    <t>790 003</t>
  </si>
  <si>
    <t>Zásobník  na toaletní papír d+m</t>
  </si>
  <si>
    <t>-1886044867</t>
  </si>
  <si>
    <t>790 004</t>
  </si>
  <si>
    <t>Držák na toal.kartáč vč. kartáče</t>
  </si>
  <si>
    <t>-1056842782</t>
  </si>
  <si>
    <t>790 0051</t>
  </si>
  <si>
    <t>Zrcadlo naklápěcí  pro mobilní  d+m</t>
  </si>
  <si>
    <t>2133020158</t>
  </si>
  <si>
    <t>790 0052</t>
  </si>
  <si>
    <t>Držáky zrcadla pro TP             d+m</t>
  </si>
  <si>
    <t>1379301239</t>
  </si>
  <si>
    <t>790 006</t>
  </si>
  <si>
    <t>Zásobník na mýdlo   d+m</t>
  </si>
  <si>
    <t>-192038540</t>
  </si>
  <si>
    <t>790 007</t>
  </si>
  <si>
    <t>Zásobník na papírové ručníky   d+m</t>
  </si>
  <si>
    <t>780530615</t>
  </si>
  <si>
    <t>790 010</t>
  </si>
  <si>
    <t>Pevné madlo  na stěnu u WC  pro TP ,   d+m 1.1.2000</t>
  </si>
  <si>
    <t>1963012260</t>
  </si>
  <si>
    <t>790 011</t>
  </si>
  <si>
    <t>Sklopné madlo WC  pro TP   d+m 1.2.2000</t>
  </si>
  <si>
    <t>1161720582</t>
  </si>
  <si>
    <t>790 012</t>
  </si>
  <si>
    <t>Madlo pevné svislé k umyvadlu pro TP , d+m 1.3.2000</t>
  </si>
  <si>
    <t>-1412054198</t>
  </si>
  <si>
    <t>790 013</t>
  </si>
  <si>
    <t>Vybavení SOS systémem</t>
  </si>
  <si>
    <t>1446810497</t>
  </si>
  <si>
    <t>Dokončovací konstrukce na pozemních stavbách</t>
  </si>
  <si>
    <t>952901111R00</t>
  </si>
  <si>
    <t>Vyčištění budov o výšce podlaží do 4 m</t>
  </si>
  <si>
    <t>-2052489400</t>
  </si>
  <si>
    <t>Bourání konstrukcí</t>
  </si>
  <si>
    <t>721171803R00</t>
  </si>
  <si>
    <t>Demontáž potrubí z PVC do D 75 mm</t>
  </si>
  <si>
    <t>-700688102</t>
  </si>
  <si>
    <t>721171808R00</t>
  </si>
  <si>
    <t>Demontáž potrubí z PVC do D 114 mm</t>
  </si>
  <si>
    <t>706115994</t>
  </si>
  <si>
    <t>725110811R00</t>
  </si>
  <si>
    <t>Demontáž klozetů splachovacích</t>
  </si>
  <si>
    <t>soubor</t>
  </si>
  <si>
    <t>428324135</t>
  </si>
  <si>
    <t>725119401R01</t>
  </si>
  <si>
    <t>Demontáž předstěnových systémů pro zazdění</t>
  </si>
  <si>
    <t>49906748</t>
  </si>
  <si>
    <t>725290020RA0</t>
  </si>
  <si>
    <t>Demontáž umyvadla včetně baterie a konzol</t>
  </si>
  <si>
    <t>1053923387</t>
  </si>
  <si>
    <t>771249111R00</t>
  </si>
  <si>
    <t>Řezání dlaždic čedič. diamant. kotoučem tl. 22 mm</t>
  </si>
  <si>
    <t>1316296565</t>
  </si>
  <si>
    <t>781111111R00</t>
  </si>
  <si>
    <t>Řezání obkladaček diamantovým kotoučem</t>
  </si>
  <si>
    <t>1824573924</t>
  </si>
  <si>
    <t>962031132R00</t>
  </si>
  <si>
    <t>Bourání příček cihelných tl. 10 cm</t>
  </si>
  <si>
    <t>951416174</t>
  </si>
  <si>
    <t>962031133R00</t>
  </si>
  <si>
    <t>Bourání příček cihelných tl. 15 cm</t>
  </si>
  <si>
    <t>-1871244593</t>
  </si>
  <si>
    <t>965042131R00</t>
  </si>
  <si>
    <t>Bourání mazanin betonových  tl. 10 cm, pl. 4 m2</t>
  </si>
  <si>
    <t>-2038775528</t>
  </si>
  <si>
    <t>965081713R00</t>
  </si>
  <si>
    <t>Bourání dlaždic keramických tl. 1 cm, nad 1 m2</t>
  </si>
  <si>
    <t>-396137314</t>
  </si>
  <si>
    <t>968061125R00</t>
  </si>
  <si>
    <t>Vyvěšení dřevěných dveřních křídel pl. do 2 m2</t>
  </si>
  <si>
    <t>1726375434</t>
  </si>
  <si>
    <t>968072455R00</t>
  </si>
  <si>
    <t>Vybourání kovových dveřních zárubní pl. do 2 m2</t>
  </si>
  <si>
    <t>1124496859</t>
  </si>
  <si>
    <t>970251100R00</t>
  </si>
  <si>
    <t>Řezání železobetonu hl. řezu 100 mm</t>
  </si>
  <si>
    <t>1804151680</t>
  </si>
  <si>
    <t>971052521R00</t>
  </si>
  <si>
    <t>Vybourání otvorů zdi želbet. pl. 1 m2, tl. 10 cm</t>
  </si>
  <si>
    <t>240474311</t>
  </si>
  <si>
    <t>978059531R00</t>
  </si>
  <si>
    <t>Odsekání vnitřních obkladů stěn nad 2 m2</t>
  </si>
  <si>
    <t>574323992</t>
  </si>
  <si>
    <t>979081111R00</t>
  </si>
  <si>
    <t>Odvoz suti a vybour. hmot na skládku do 1 km</t>
  </si>
  <si>
    <t>1294831598</t>
  </si>
  <si>
    <t>979081121R00</t>
  </si>
  <si>
    <t>Příplatek k odvozu za každý další 1 km</t>
  </si>
  <si>
    <t>2128651798</t>
  </si>
  <si>
    <t>979082111R00</t>
  </si>
  <si>
    <t>Vnitrostaveništní doprava suti do 10 m</t>
  </si>
  <si>
    <t>1653176038</t>
  </si>
  <si>
    <t>979082121R00</t>
  </si>
  <si>
    <t>Příplatek k vnitrost. dopravě suti za dalších 5 m</t>
  </si>
  <si>
    <t>-1493061612</t>
  </si>
  <si>
    <t>979990001R00</t>
  </si>
  <si>
    <t>Poplatek za skládku stavební suti</t>
  </si>
  <si>
    <t>-432898054</t>
  </si>
  <si>
    <t>Staveništní přesun hmot</t>
  </si>
  <si>
    <t>999281105R00</t>
  </si>
  <si>
    <t>Přesun hmot pro opravy a údržbu do výšky 6 m</t>
  </si>
  <si>
    <t>1616839120</t>
  </si>
  <si>
    <t>Vnitřní kanalizace</t>
  </si>
  <si>
    <t>721 006</t>
  </si>
  <si>
    <t>Dvířka krycí ocelová 300x300 d+m nástřik</t>
  </si>
  <si>
    <t>1810791325</t>
  </si>
  <si>
    <t>721170955R00</t>
  </si>
  <si>
    <t>Oprava-vsazení odbočky, potrubí PVC hrdlové D 110/110</t>
  </si>
  <si>
    <t>-1607169250</t>
  </si>
  <si>
    <t>721170955R0P</t>
  </si>
  <si>
    <t>Oprava-vsazení odbočky, potrubí PVC hrdlové D 110/63</t>
  </si>
  <si>
    <t>1022008637</t>
  </si>
  <si>
    <t>721176102R00</t>
  </si>
  <si>
    <t>Potrubí HT připojovací DN 40</t>
  </si>
  <si>
    <t>-1404070804</t>
  </si>
  <si>
    <t>721176104R00</t>
  </si>
  <si>
    <t>Potrubí HT připojovací D 75</t>
  </si>
  <si>
    <t>969517701</t>
  </si>
  <si>
    <t>721176115R00</t>
  </si>
  <si>
    <t>Potrubí HT odpadní svislé DN 100</t>
  </si>
  <si>
    <t>1934734961</t>
  </si>
  <si>
    <t>721194104R00</t>
  </si>
  <si>
    <t>Vyvedení odpadních výpustek D 40</t>
  </si>
  <si>
    <t>679819623</t>
  </si>
  <si>
    <t>721194109R00</t>
  </si>
  <si>
    <t>Vyvedení odpadních výpustek D 110</t>
  </si>
  <si>
    <t>-1498459104</t>
  </si>
  <si>
    <t>721290111R00</t>
  </si>
  <si>
    <t>Zkouška těsnosti kanalizace vodou DN 125</t>
  </si>
  <si>
    <t>-1082657023</t>
  </si>
  <si>
    <t>721290123R00</t>
  </si>
  <si>
    <t>Zkouška těsnosti kanalizace kouřem do DN 300</t>
  </si>
  <si>
    <t>1869708075</t>
  </si>
  <si>
    <t>725 003</t>
  </si>
  <si>
    <t>Napojení na stávající stoupačku splaškové kanalizace DN 100 d+m</t>
  </si>
  <si>
    <t>-1665003548</t>
  </si>
  <si>
    <t>725014141R00</t>
  </si>
  <si>
    <t>Klozet závěsný ZTP + sedátko, bílý</t>
  </si>
  <si>
    <t>-187787353</t>
  </si>
  <si>
    <t>725017132R00</t>
  </si>
  <si>
    <t>Umyvadlo na šrouby 55 x 42 cm, bílé s otvorem pro baterií</t>
  </si>
  <si>
    <t>1050574426</t>
  </si>
  <si>
    <t>725860213R00</t>
  </si>
  <si>
    <t>Sifon umyvadlový, D 32, 40 mm</t>
  </si>
  <si>
    <t>-553942701</t>
  </si>
  <si>
    <t>-321022644</t>
  </si>
  <si>
    <t>998721201R00</t>
  </si>
  <si>
    <t>Přesun hmot pro vnitřní kanalizaci, výšky do 6 m</t>
  </si>
  <si>
    <t>-688290662</t>
  </si>
  <si>
    <t>722</t>
  </si>
  <si>
    <t>Vnitřní vodovod</t>
  </si>
  <si>
    <t>722 003</t>
  </si>
  <si>
    <t>Rohový kohout kulový s filtrem  1/2x3/8 dodávka</t>
  </si>
  <si>
    <t>-130442727</t>
  </si>
  <si>
    <t>722 005</t>
  </si>
  <si>
    <t>Modul pro závěsné WC vč. Tlačítka</t>
  </si>
  <si>
    <t>573646667</t>
  </si>
  <si>
    <t>55145001</t>
  </si>
  <si>
    <t>Baterie umyvadlová stojánk bez otvír odpadu</t>
  </si>
  <si>
    <t>1952392163</t>
  </si>
  <si>
    <t>722170911R0P</t>
  </si>
  <si>
    <t>Oprava potrubí z PP trubek,vsazení odbočky do D 32</t>
  </si>
  <si>
    <t>-1993172436</t>
  </si>
  <si>
    <t>722172411R00</t>
  </si>
  <si>
    <t>Potrubí z PPR, D 20 x 2,8 mm, PN 16</t>
  </si>
  <si>
    <t>-1313301229</t>
  </si>
  <si>
    <t>722181213RT7</t>
  </si>
  <si>
    <t>Izolace návleková tl. stěny 13 mm vnitřní průměr 22 mm</t>
  </si>
  <si>
    <t>-2084035124</t>
  </si>
  <si>
    <t>722190401R00</t>
  </si>
  <si>
    <t>Vyvedení a upevnění výpustek DN 15</t>
  </si>
  <si>
    <t>1087531226</t>
  </si>
  <si>
    <t>722280106R00</t>
  </si>
  <si>
    <t>Tlaková zkouška vodovodního potrubí DN 32</t>
  </si>
  <si>
    <t>456234428</t>
  </si>
  <si>
    <t>722290234R00</t>
  </si>
  <si>
    <t>Proplach a dezinfekce vodovod.potrubí DN 80</t>
  </si>
  <si>
    <t>-1462022967</t>
  </si>
  <si>
    <t>725819401R00</t>
  </si>
  <si>
    <t>Montáž ventilu rohového G 1/2</t>
  </si>
  <si>
    <t>-1976503531</t>
  </si>
  <si>
    <t>725829301R00</t>
  </si>
  <si>
    <t>Montáž baterie umyv.a dřezové stojánkové</t>
  </si>
  <si>
    <t>813633633</t>
  </si>
  <si>
    <t>-988238894</t>
  </si>
  <si>
    <t>998722201R00</t>
  </si>
  <si>
    <t>Přesun hmot pro vnitřní vodovod, výšky do 6 m</t>
  </si>
  <si>
    <t>-481902781</t>
  </si>
  <si>
    <t>766</t>
  </si>
  <si>
    <t>Konstrukce truhlářské</t>
  </si>
  <si>
    <t>766 001</t>
  </si>
  <si>
    <t>Úprava dveří pro madlo vč.dod. madla,   d+m dle vyhlášky 398/2009 Sb.</t>
  </si>
  <si>
    <t>-1956355178</t>
  </si>
  <si>
    <t>61165003</t>
  </si>
  <si>
    <t>Dveře vnitřní laminované plné 1kř. 80x197 cm vč. kování,zámku</t>
  </si>
  <si>
    <t>-1267746979</t>
  </si>
  <si>
    <t>766661112R00</t>
  </si>
  <si>
    <t>Montáž dveří do zárubně,otevíravých 1kř.do 0,8 m</t>
  </si>
  <si>
    <t>44945254</t>
  </si>
  <si>
    <t>998766201R00</t>
  </si>
  <si>
    <t>Přesun hmot pro truhlářské konstr., výšky do 6 m</t>
  </si>
  <si>
    <t>808362853</t>
  </si>
  <si>
    <t>Podlahy z dlaždic a obklady</t>
  </si>
  <si>
    <t>597 001</t>
  </si>
  <si>
    <t>Dlažba dle výběru</t>
  </si>
  <si>
    <t>-1263886242</t>
  </si>
  <si>
    <t>771 001</t>
  </si>
  <si>
    <t>Podlahový přechodový profil kotvený hmoždinkami elox. hliník d+m</t>
  </si>
  <si>
    <t>-1353664158</t>
  </si>
  <si>
    <t>771101210R00</t>
  </si>
  <si>
    <t>Penetrace podkladu pod dlažby</t>
  </si>
  <si>
    <t>166535704</t>
  </si>
  <si>
    <t>771575014RAH</t>
  </si>
  <si>
    <t>Dlažba do tmele 30 x 30 cm do tmele, dlažba ve specifikaci</t>
  </si>
  <si>
    <t>1693966123</t>
  </si>
  <si>
    <t>998771201R00</t>
  </si>
  <si>
    <t>Přesun hmot pro podlahy z dlaždic, výšky do 6 m</t>
  </si>
  <si>
    <t>-183929821</t>
  </si>
  <si>
    <t>Obklady keramické</t>
  </si>
  <si>
    <t>597 01</t>
  </si>
  <si>
    <t>Oklad  dle výběru</t>
  </si>
  <si>
    <t>1602525769</t>
  </si>
  <si>
    <t>597 02</t>
  </si>
  <si>
    <t>Lišty k obkladům</t>
  </si>
  <si>
    <t>1445261816</t>
  </si>
  <si>
    <t>781101210R00</t>
  </si>
  <si>
    <t>Penetrace podkladu pod obklady</t>
  </si>
  <si>
    <t>81187283</t>
  </si>
  <si>
    <t>781415014RAH</t>
  </si>
  <si>
    <t>Obklad pórovinový do tmele 20 x 15 cm do tmele, obklad ve specifikaci</t>
  </si>
  <si>
    <t>-1691111741</t>
  </si>
  <si>
    <t>781419711R00</t>
  </si>
  <si>
    <t>Příplatek k obkladu stěn za plochu do 10 m2 jedntl</t>
  </si>
  <si>
    <t>1439129716</t>
  </si>
  <si>
    <t>781491001R00</t>
  </si>
  <si>
    <t>Montáž lišt k obkladům</t>
  </si>
  <si>
    <t>-2023521285</t>
  </si>
  <si>
    <t>998781201R00</t>
  </si>
  <si>
    <t>Přesun hmot pro obklady keramické, výšky do 6 m</t>
  </si>
  <si>
    <t>-597430850</t>
  </si>
  <si>
    <t>Nátěry</t>
  </si>
  <si>
    <t>783225100R00</t>
  </si>
  <si>
    <t>Nátěr syntetický kovových konstrukcí 2x + 1x email</t>
  </si>
  <si>
    <t>-1390734231</t>
  </si>
  <si>
    <t>783226100R00</t>
  </si>
  <si>
    <t>Nátěr syntetický kovových konstrukcí základní</t>
  </si>
  <si>
    <t>-401703148</t>
  </si>
  <si>
    <t>Malby</t>
  </si>
  <si>
    <t>784191101R00</t>
  </si>
  <si>
    <t>Penetrace podkladu univerzální 1x</t>
  </si>
  <si>
    <t>-1464442925</t>
  </si>
  <si>
    <t>784195222R00</t>
  </si>
  <si>
    <t>Malba tekutá, barva, 2 x</t>
  </si>
  <si>
    <t>1428812970</t>
  </si>
  <si>
    <t>-750759328</t>
  </si>
  <si>
    <t>1983100993</t>
  </si>
  <si>
    <t>003 - SO 03 Sadové úpravy</t>
  </si>
  <si>
    <t>180001001</t>
  </si>
  <si>
    <t>Cemické ošetření ploch proti plevelu</t>
  </si>
  <si>
    <t>634363130</t>
  </si>
  <si>
    <t>180001002</t>
  </si>
  <si>
    <t>Odstranění drnu pro výsadbu trvalek, dřevin</t>
  </si>
  <si>
    <t>232535934</t>
  </si>
  <si>
    <t>180001003</t>
  </si>
  <si>
    <t>Obdělání půdy srovnáním terénu, hrabáním, doplnění substrátu</t>
  </si>
  <si>
    <t>896481125</t>
  </si>
  <si>
    <t>180001004</t>
  </si>
  <si>
    <t xml:space="preserve">Výsadba trvalek, hloubení jamek, hnojivo  Silv., zálivka, příprava mat., </t>
  </si>
  <si>
    <t>889577125</t>
  </si>
  <si>
    <t>180001005</t>
  </si>
  <si>
    <t>Trvalky: Achilea, Armeria, Coreopsis, Echinacea, Heuchera, Salvia, …</t>
  </si>
  <si>
    <t>1458431025</t>
  </si>
  <si>
    <t>180001006</t>
  </si>
  <si>
    <t xml:space="preserve">Výsadba okrasných keřů, hloubení jamek, hnojivo  Silv., zálivka, příprava mat., </t>
  </si>
  <si>
    <t>-945960637</t>
  </si>
  <si>
    <t>180001007</t>
  </si>
  <si>
    <t>Okrasné dřeviny: Cotoneaster , Forsythia, Spiraea</t>
  </si>
  <si>
    <t>1109707015</t>
  </si>
  <si>
    <t>180001008</t>
  </si>
  <si>
    <t>Rhododendrony</t>
  </si>
  <si>
    <t>-1430089491</t>
  </si>
  <si>
    <t>180001009</t>
  </si>
  <si>
    <t>Výsadba stromů, hloubení jamek, kůly, úvazky,  hnojivo  Silvamix, zálivka, přeprava, naložení, přípravy</t>
  </si>
  <si>
    <t>1302817719</t>
  </si>
  <si>
    <t>180001010</t>
  </si>
  <si>
    <t>Stromy: Carpinus betulus Frans Fontaine 12-14cm</t>
  </si>
  <si>
    <t>-191832412</t>
  </si>
  <si>
    <t>180001011</t>
  </si>
  <si>
    <t>Prunus avium Plena 12-14cm</t>
  </si>
  <si>
    <t>498947986</t>
  </si>
  <si>
    <t>180001012</t>
  </si>
  <si>
    <t>Picea omorika 150+</t>
  </si>
  <si>
    <t>-1442505605</t>
  </si>
  <si>
    <t>180001013</t>
  </si>
  <si>
    <t>Úprava trávniku - substrát, válcování, zasetí travním semenem</t>
  </si>
  <si>
    <t>1078565982</t>
  </si>
  <si>
    <t>180001014</t>
  </si>
  <si>
    <t>Trávnikový substrát</t>
  </si>
  <si>
    <t>259683270</t>
  </si>
  <si>
    <t>180001015</t>
  </si>
  <si>
    <t>Substrát k dřevinám a trvalkám</t>
  </si>
  <si>
    <t>1171353060</t>
  </si>
  <si>
    <t>180001016</t>
  </si>
  <si>
    <t>Doplnění drcené kůry ke stávajícím výsadbám a novým výsadbám  - Rhodod. 52m2 + 57m2</t>
  </si>
  <si>
    <t>-1583987742</t>
  </si>
  <si>
    <t>180001017</t>
  </si>
  <si>
    <t>Mulčovací kůra</t>
  </si>
  <si>
    <t>-1845509985</t>
  </si>
  <si>
    <t>180001018</t>
  </si>
  <si>
    <t>Položení geotextilie včetně mat.</t>
  </si>
  <si>
    <t>2015057482</t>
  </si>
  <si>
    <t>180001019</t>
  </si>
  <si>
    <t>Neviditelný obrubník instalace včetně mat.</t>
  </si>
  <si>
    <t>-575394935</t>
  </si>
  <si>
    <t>180001020</t>
  </si>
  <si>
    <t>Doprava stromy</t>
  </si>
  <si>
    <t>-1480596343</t>
  </si>
  <si>
    <t>180001021</t>
  </si>
  <si>
    <t>Doprava trávnikový substrát</t>
  </si>
  <si>
    <t>-926060904</t>
  </si>
  <si>
    <t>180001022</t>
  </si>
  <si>
    <t>Doprava trvalek, dřevin</t>
  </si>
  <si>
    <t>272067189</t>
  </si>
  <si>
    <t>180001023</t>
  </si>
  <si>
    <t>Lavičky včetně zabudování - typ TREND</t>
  </si>
  <si>
    <t>-1600917134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</si>
</sst>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topLeftCell="A40" workbookViewId="0">
      <selection activeCell="Z11" sqref="Z1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17" t="s">
        <v>5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R5" s="20"/>
      <c r="BE5" s="209" t="s">
        <v>14</v>
      </c>
      <c r="BS5" s="17" t="s">
        <v>6</v>
      </c>
    </row>
    <row r="6" spans="1:74" ht="36.950000000000003" customHeight="1">
      <c r="B6" s="20"/>
      <c r="D6" s="25" t="s">
        <v>15</v>
      </c>
      <c r="K6" s="229" t="s">
        <v>16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R6" s="20"/>
      <c r="BE6" s="210"/>
      <c r="BS6" s="17" t="s">
        <v>6</v>
      </c>
    </row>
    <row r="7" spans="1:74" ht="12" customHeight="1">
      <c r="B7" s="20"/>
      <c r="D7" s="26" t="s">
        <v>17</v>
      </c>
      <c r="K7" s="17" t="s">
        <v>1</v>
      </c>
      <c r="AK7" s="26" t="s">
        <v>18</v>
      </c>
      <c r="AN7" s="17" t="s">
        <v>1</v>
      </c>
      <c r="AR7" s="20"/>
      <c r="BE7" s="210"/>
      <c r="BS7" s="17" t="s">
        <v>6</v>
      </c>
    </row>
    <row r="8" spans="1:74" ht="12" customHeight="1">
      <c r="B8" s="20"/>
      <c r="D8" s="26" t="s">
        <v>19</v>
      </c>
      <c r="K8" s="17" t="s">
        <v>20</v>
      </c>
      <c r="AK8" s="26" t="s">
        <v>21</v>
      </c>
      <c r="AN8" s="27" t="s">
        <v>22</v>
      </c>
      <c r="AR8" s="20"/>
      <c r="BE8" s="210"/>
      <c r="BS8" s="17" t="s">
        <v>6</v>
      </c>
    </row>
    <row r="9" spans="1:74" ht="14.45" customHeight="1">
      <c r="B9" s="20"/>
      <c r="AR9" s="20"/>
      <c r="BE9" s="210"/>
      <c r="BS9" s="17" t="s">
        <v>6</v>
      </c>
    </row>
    <row r="10" spans="1:74" ht="12" customHeight="1">
      <c r="B10" s="20"/>
      <c r="D10" s="26" t="s">
        <v>23</v>
      </c>
      <c r="AK10" s="26" t="s">
        <v>24</v>
      </c>
      <c r="AN10" s="17" t="s">
        <v>1</v>
      </c>
      <c r="AR10" s="20"/>
      <c r="BE10" s="210"/>
      <c r="BS10" s="17" t="s">
        <v>6</v>
      </c>
    </row>
    <row r="11" spans="1:74" ht="18.399999999999999" customHeight="1">
      <c r="B11" s="20"/>
      <c r="E11" s="17" t="s">
        <v>25</v>
      </c>
      <c r="AK11" s="26" t="s">
        <v>26</v>
      </c>
      <c r="AN11" s="17" t="s">
        <v>1</v>
      </c>
      <c r="AR11" s="20"/>
      <c r="BE11" s="210"/>
      <c r="BS11" s="17" t="s">
        <v>6</v>
      </c>
    </row>
    <row r="12" spans="1:74" ht="6.95" customHeight="1">
      <c r="B12" s="20"/>
      <c r="AR12" s="20"/>
      <c r="BE12" s="210"/>
      <c r="BS12" s="17" t="s">
        <v>6</v>
      </c>
    </row>
    <row r="13" spans="1:74" ht="12" customHeight="1">
      <c r="B13" s="20"/>
      <c r="D13" s="26" t="s">
        <v>27</v>
      </c>
      <c r="AK13" s="26" t="s">
        <v>24</v>
      </c>
      <c r="AN13" s="28" t="s">
        <v>28</v>
      </c>
      <c r="AR13" s="20"/>
      <c r="BE13" s="210"/>
      <c r="BS13" s="17" t="s">
        <v>6</v>
      </c>
    </row>
    <row r="14" spans="1:74" ht="11.25">
      <c r="B14" s="20"/>
      <c r="E14" s="230" t="s">
        <v>28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6" t="s">
        <v>26</v>
      </c>
      <c r="AN14" s="28" t="s">
        <v>28</v>
      </c>
      <c r="AR14" s="20"/>
      <c r="BE14" s="210"/>
      <c r="BS14" s="17" t="s">
        <v>6</v>
      </c>
    </row>
    <row r="15" spans="1:74" ht="6.95" customHeight="1">
      <c r="B15" s="20"/>
      <c r="AR15" s="20"/>
      <c r="BE15" s="210"/>
      <c r="BS15" s="17" t="s">
        <v>3</v>
      </c>
    </row>
    <row r="16" spans="1:74" ht="12" customHeight="1">
      <c r="B16" s="20"/>
      <c r="D16" s="26" t="s">
        <v>29</v>
      </c>
      <c r="AK16" s="26" t="s">
        <v>24</v>
      </c>
      <c r="AN16" s="17" t="s">
        <v>1</v>
      </c>
      <c r="AR16" s="20"/>
      <c r="BE16" s="210"/>
      <c r="BS16" s="17" t="s">
        <v>3</v>
      </c>
    </row>
    <row r="17" spans="2:71" ht="18.399999999999999" customHeight="1">
      <c r="B17" s="20"/>
      <c r="E17" s="17" t="s">
        <v>30</v>
      </c>
      <c r="AK17" s="26" t="s">
        <v>26</v>
      </c>
      <c r="AN17" s="17" t="s">
        <v>1</v>
      </c>
      <c r="AR17" s="20"/>
      <c r="BE17" s="210"/>
      <c r="BS17" s="17" t="s">
        <v>31</v>
      </c>
    </row>
    <row r="18" spans="2:71" ht="6.95" customHeight="1">
      <c r="B18" s="20"/>
      <c r="AR18" s="20"/>
      <c r="BE18" s="210"/>
      <c r="BS18" s="17" t="s">
        <v>6</v>
      </c>
    </row>
    <row r="19" spans="2:71" ht="12" customHeight="1">
      <c r="B19" s="20"/>
      <c r="D19" s="26" t="s">
        <v>32</v>
      </c>
      <c r="AK19" s="26" t="s">
        <v>24</v>
      </c>
      <c r="AN19" s="17" t="s">
        <v>1</v>
      </c>
      <c r="AR19" s="20"/>
      <c r="BE19" s="210"/>
      <c r="BS19" s="17" t="s">
        <v>6</v>
      </c>
    </row>
    <row r="20" spans="2:71" ht="18.399999999999999" customHeight="1">
      <c r="B20" s="20"/>
      <c r="E20" s="17" t="s">
        <v>33</v>
      </c>
      <c r="AK20" s="26" t="s">
        <v>26</v>
      </c>
      <c r="AN20" s="17" t="s">
        <v>1</v>
      </c>
      <c r="AR20" s="20"/>
      <c r="BE20" s="210"/>
      <c r="BS20" s="17" t="s">
        <v>31</v>
      </c>
    </row>
    <row r="21" spans="2:71" ht="6.95" customHeight="1">
      <c r="B21" s="20"/>
      <c r="AR21" s="20"/>
      <c r="BE21" s="210"/>
    </row>
    <row r="22" spans="2:71" ht="12" customHeight="1">
      <c r="B22" s="20"/>
      <c r="D22" s="26" t="s">
        <v>34</v>
      </c>
      <c r="AR22" s="20"/>
      <c r="BE22" s="210"/>
    </row>
    <row r="23" spans="2:71" ht="16.5" customHeight="1">
      <c r="B23" s="20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20"/>
      <c r="BE23" s="210"/>
    </row>
    <row r="24" spans="2:71" ht="6.95" customHeight="1">
      <c r="B24" s="20"/>
      <c r="AR24" s="20"/>
      <c r="BE24" s="210"/>
    </row>
    <row r="25" spans="2:71" ht="6.95" customHeight="1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0"/>
      <c r="BE25" s="210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1">
        <f>ROUND(AG54,2)</f>
        <v>0</v>
      </c>
      <c r="AL26" s="212"/>
      <c r="AM26" s="212"/>
      <c r="AN26" s="212"/>
      <c r="AO26" s="212"/>
      <c r="AR26" s="31"/>
      <c r="BE26" s="210"/>
    </row>
    <row r="27" spans="2:71" s="1" customFormat="1" ht="6.95" customHeight="1">
      <c r="B27" s="31"/>
      <c r="AR27" s="31"/>
      <c r="BE27" s="210"/>
    </row>
    <row r="28" spans="2:71" s="1" customFormat="1" ht="11.25">
      <c r="B28" s="31"/>
      <c r="L28" s="233" t="s">
        <v>36</v>
      </c>
      <c r="M28" s="233"/>
      <c r="N28" s="233"/>
      <c r="O28" s="233"/>
      <c r="P28" s="233"/>
      <c r="W28" s="233" t="s">
        <v>37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38</v>
      </c>
      <c r="AL28" s="233"/>
      <c r="AM28" s="233"/>
      <c r="AN28" s="233"/>
      <c r="AO28" s="233"/>
      <c r="AR28" s="31"/>
      <c r="BE28" s="210"/>
    </row>
    <row r="29" spans="2:71" s="2" customFormat="1" ht="14.45" customHeight="1">
      <c r="B29" s="35"/>
      <c r="D29" s="26" t="s">
        <v>39</v>
      </c>
      <c r="F29" s="26" t="s">
        <v>40</v>
      </c>
      <c r="L29" s="234">
        <v>0.21</v>
      </c>
      <c r="M29" s="208"/>
      <c r="N29" s="208"/>
      <c r="O29" s="208"/>
      <c r="P29" s="208"/>
      <c r="W29" s="207">
        <f>ROUND(AZ54,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ROUND(AV54, 2)</f>
        <v>0</v>
      </c>
      <c r="AL29" s="208"/>
      <c r="AM29" s="208"/>
      <c r="AN29" s="208"/>
      <c r="AO29" s="208"/>
      <c r="AR29" s="35"/>
      <c r="BE29" s="210"/>
    </row>
    <row r="30" spans="2:71" s="2" customFormat="1" ht="14.45" customHeight="1">
      <c r="B30" s="35"/>
      <c r="F30" s="26" t="s">
        <v>41</v>
      </c>
      <c r="L30" s="234">
        <v>0.15</v>
      </c>
      <c r="M30" s="208"/>
      <c r="N30" s="208"/>
      <c r="O30" s="208"/>
      <c r="P30" s="208"/>
      <c r="W30" s="207">
        <f>ROUND(BA54,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ROUND(AW54, 2)</f>
        <v>0</v>
      </c>
      <c r="AL30" s="208"/>
      <c r="AM30" s="208"/>
      <c r="AN30" s="208"/>
      <c r="AO30" s="208"/>
      <c r="AR30" s="35"/>
      <c r="BE30" s="210"/>
    </row>
    <row r="31" spans="2:71" s="2" customFormat="1" ht="14.45" hidden="1" customHeight="1">
      <c r="B31" s="35"/>
      <c r="F31" s="26" t="s">
        <v>42</v>
      </c>
      <c r="L31" s="234">
        <v>0.21</v>
      </c>
      <c r="M31" s="208"/>
      <c r="N31" s="208"/>
      <c r="O31" s="208"/>
      <c r="P31" s="208"/>
      <c r="W31" s="207">
        <f>ROUND(BB54,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5"/>
      <c r="BE31" s="210"/>
    </row>
    <row r="32" spans="2:71" s="2" customFormat="1" ht="14.45" hidden="1" customHeight="1">
      <c r="B32" s="35"/>
      <c r="F32" s="26" t="s">
        <v>43</v>
      </c>
      <c r="L32" s="234">
        <v>0.15</v>
      </c>
      <c r="M32" s="208"/>
      <c r="N32" s="208"/>
      <c r="O32" s="208"/>
      <c r="P32" s="208"/>
      <c r="W32" s="207">
        <f>ROUND(BC54,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5"/>
      <c r="BE32" s="210"/>
    </row>
    <row r="33" spans="2:57" s="2" customFormat="1" ht="14.45" hidden="1" customHeight="1">
      <c r="B33" s="35"/>
      <c r="F33" s="26" t="s">
        <v>44</v>
      </c>
      <c r="L33" s="234">
        <v>0</v>
      </c>
      <c r="M33" s="208"/>
      <c r="N33" s="208"/>
      <c r="O33" s="208"/>
      <c r="P33" s="208"/>
      <c r="W33" s="207">
        <f>ROUND(BD54,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5"/>
      <c r="BE33" s="210"/>
    </row>
    <row r="34" spans="2:57" s="1" customFormat="1" ht="6.95" customHeight="1">
      <c r="B34" s="31"/>
      <c r="AR34" s="31"/>
      <c r="BE34" s="210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13" t="s">
        <v>47</v>
      </c>
      <c r="Y35" s="214"/>
      <c r="Z35" s="214"/>
      <c r="AA35" s="214"/>
      <c r="AB35" s="214"/>
      <c r="AC35" s="38"/>
      <c r="AD35" s="38"/>
      <c r="AE35" s="38"/>
      <c r="AF35" s="38"/>
      <c r="AG35" s="38"/>
      <c r="AH35" s="38"/>
      <c r="AI35" s="38"/>
      <c r="AJ35" s="38"/>
      <c r="AK35" s="215">
        <f>SUM(AK26:AK33)</f>
        <v>0</v>
      </c>
      <c r="AL35" s="214"/>
      <c r="AM35" s="214"/>
      <c r="AN35" s="214"/>
      <c r="AO35" s="21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57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57" s="1" customFormat="1" ht="24.95" customHeight="1">
      <c r="B42" s="31"/>
      <c r="C42" s="21" t="s">
        <v>48</v>
      </c>
      <c r="AR42" s="31"/>
    </row>
    <row r="43" spans="2:57" s="1" customFormat="1" ht="6.95" customHeight="1">
      <c r="B43" s="31"/>
      <c r="AR43" s="31"/>
    </row>
    <row r="44" spans="2:57" s="1" customFormat="1" ht="12" customHeight="1">
      <c r="B44" s="31"/>
      <c r="C44" s="26" t="s">
        <v>13</v>
      </c>
      <c r="L44" s="1">
        <f>K5</f>
        <v>0</v>
      </c>
      <c r="AR44" s="31"/>
    </row>
    <row r="45" spans="2:57" s="3" customFormat="1" ht="36.950000000000003" customHeight="1">
      <c r="B45" s="44"/>
      <c r="C45" s="45" t="s">
        <v>15</v>
      </c>
      <c r="L45" s="225" t="str">
        <f>K6</f>
        <v>Zlepšení infrastruktury pro vzdělávání ZŠ Šafaříkova-stavební úpravy stávající infrastruktury</v>
      </c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  <c r="AR45" s="44"/>
    </row>
    <row r="46" spans="2:57" s="1" customFormat="1" ht="6.95" customHeight="1">
      <c r="B46" s="31"/>
      <c r="AR46" s="31"/>
    </row>
    <row r="47" spans="2:57" s="1" customFormat="1" ht="12" customHeight="1">
      <c r="B47" s="31"/>
      <c r="C47" s="26" t="s">
        <v>19</v>
      </c>
      <c r="L47" s="46" t="str">
        <f>IF(K8="","",K8)</f>
        <v>Valašské Meziříčí</v>
      </c>
      <c r="AI47" s="26" t="s">
        <v>21</v>
      </c>
      <c r="AM47" s="227" t="str">
        <f>IF(AN8= "","",AN8)</f>
        <v>23. 1. 2019</v>
      </c>
      <c r="AN47" s="227"/>
      <c r="AR47" s="31"/>
    </row>
    <row r="48" spans="2:57" s="1" customFormat="1" ht="6.95" customHeight="1">
      <c r="B48" s="31"/>
      <c r="AR48" s="31"/>
    </row>
    <row r="49" spans="1:91" s="1" customFormat="1" ht="13.7" customHeight="1">
      <c r="B49" s="31"/>
      <c r="C49" s="26" t="s">
        <v>23</v>
      </c>
      <c r="L49" s="1" t="str">
        <f>IF(E11= "","",E11)</f>
        <v>Město Valašské Meziříčí</v>
      </c>
      <c r="AI49" s="26" t="s">
        <v>29</v>
      </c>
      <c r="AM49" s="223" t="str">
        <f>IF(E17="","",E17)</f>
        <v xml:space="preserve"> </v>
      </c>
      <c r="AN49" s="224"/>
      <c r="AO49" s="224"/>
      <c r="AP49" s="224"/>
      <c r="AR49" s="31"/>
      <c r="AS49" s="219" t="s">
        <v>49</v>
      </c>
      <c r="AT49" s="220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3.7" customHeight="1">
      <c r="B50" s="31"/>
      <c r="C50" s="26" t="s">
        <v>27</v>
      </c>
      <c r="L50" s="1" t="str">
        <f>IF(E14= "Vyplň údaj","",E14)</f>
        <v/>
      </c>
      <c r="AI50" s="26" t="s">
        <v>32</v>
      </c>
      <c r="AM50" s="223" t="str">
        <f>IF(E20="","",E20)</f>
        <v>Fajfrová Irena</v>
      </c>
      <c r="AN50" s="224"/>
      <c r="AO50" s="224"/>
      <c r="AP50" s="224"/>
      <c r="AR50" s="31"/>
      <c r="AS50" s="221"/>
      <c r="AT50" s="222"/>
      <c r="AU50" s="50"/>
      <c r="AV50" s="50"/>
      <c r="AW50" s="50"/>
      <c r="AX50" s="50"/>
      <c r="AY50" s="50"/>
      <c r="AZ50" s="50"/>
      <c r="BA50" s="50"/>
      <c r="BB50" s="50"/>
      <c r="BC50" s="50"/>
      <c r="BD50" s="51"/>
    </row>
    <row r="51" spans="1:91" s="1" customFormat="1" ht="10.9" customHeight="1">
      <c r="B51" s="31"/>
      <c r="AR51" s="31"/>
      <c r="AS51" s="221"/>
      <c r="AT51" s="222"/>
      <c r="AU51" s="50"/>
      <c r="AV51" s="50"/>
      <c r="AW51" s="50"/>
      <c r="AX51" s="50"/>
      <c r="AY51" s="50"/>
      <c r="AZ51" s="50"/>
      <c r="BA51" s="50"/>
      <c r="BB51" s="50"/>
      <c r="BC51" s="50"/>
      <c r="BD51" s="51"/>
    </row>
    <row r="52" spans="1:91" s="1" customFormat="1" ht="29.25" customHeight="1">
      <c r="B52" s="31"/>
      <c r="C52" s="246" t="s">
        <v>50</v>
      </c>
      <c r="D52" s="236"/>
      <c r="E52" s="236"/>
      <c r="F52" s="236"/>
      <c r="G52" s="236"/>
      <c r="H52" s="52"/>
      <c r="I52" s="235" t="s">
        <v>51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8" t="s">
        <v>52</v>
      </c>
      <c r="AH52" s="236"/>
      <c r="AI52" s="236"/>
      <c r="AJ52" s="236"/>
      <c r="AK52" s="236"/>
      <c r="AL52" s="236"/>
      <c r="AM52" s="236"/>
      <c r="AN52" s="235" t="s">
        <v>53</v>
      </c>
      <c r="AO52" s="236"/>
      <c r="AP52" s="237"/>
      <c r="AQ52" s="53" t="s">
        <v>54</v>
      </c>
      <c r="AR52" s="31"/>
      <c r="AS52" s="54" t="s">
        <v>55</v>
      </c>
      <c r="AT52" s="55" t="s">
        <v>56</v>
      </c>
      <c r="AU52" s="55" t="s">
        <v>57</v>
      </c>
      <c r="AV52" s="55" t="s">
        <v>58</v>
      </c>
      <c r="AW52" s="55" t="s">
        <v>59</v>
      </c>
      <c r="AX52" s="55" t="s">
        <v>60</v>
      </c>
      <c r="AY52" s="55" t="s">
        <v>61</v>
      </c>
      <c r="AZ52" s="55" t="s">
        <v>62</v>
      </c>
      <c r="BA52" s="55" t="s">
        <v>63</v>
      </c>
      <c r="BB52" s="55" t="s">
        <v>64</v>
      </c>
      <c r="BC52" s="55" t="s">
        <v>65</v>
      </c>
      <c r="BD52" s="56" t="s">
        <v>66</v>
      </c>
    </row>
    <row r="53" spans="1:91" s="1" customFormat="1" ht="10.9" customHeight="1">
      <c r="B53" s="31"/>
      <c r="AR53" s="31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4" customFormat="1" ht="32.450000000000003" customHeight="1">
      <c r="B54" s="58"/>
      <c r="C54" s="59" t="s">
        <v>67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44">
        <f>ROUND(AG55+AG58+AG59,2)</f>
        <v>0</v>
      </c>
      <c r="AH54" s="244"/>
      <c r="AI54" s="244"/>
      <c r="AJ54" s="244"/>
      <c r="AK54" s="244"/>
      <c r="AL54" s="244"/>
      <c r="AM54" s="244"/>
      <c r="AN54" s="245">
        <f t="shared" ref="AN54:AN59" si="0">SUM(AG54,AT54)</f>
        <v>0</v>
      </c>
      <c r="AO54" s="245"/>
      <c r="AP54" s="245"/>
      <c r="AQ54" s="62" t="s">
        <v>1</v>
      </c>
      <c r="AR54" s="58"/>
      <c r="AS54" s="63">
        <f>ROUND(AS55+AS58+AS59,2)</f>
        <v>0</v>
      </c>
      <c r="AT54" s="64">
        <f t="shared" ref="AT54:AT59" si="1">ROUND(SUM(AV54:AW54),2)</f>
        <v>0</v>
      </c>
      <c r="AU54" s="65">
        <f>ROUND(AU55+AU58+AU59,5)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ROUND(AZ55+AZ58+AZ59,2)</f>
        <v>0</v>
      </c>
      <c r="BA54" s="64">
        <f>ROUND(BA55+BA58+BA59,2)</f>
        <v>0</v>
      </c>
      <c r="BB54" s="64">
        <f>ROUND(BB55+BB58+BB59,2)</f>
        <v>0</v>
      </c>
      <c r="BC54" s="64">
        <f>ROUND(BC55+BC58+BC59,2)</f>
        <v>0</v>
      </c>
      <c r="BD54" s="66">
        <f>ROUND(BD55+BD58+BD59,2)</f>
        <v>0</v>
      </c>
      <c r="BS54" s="67" t="s">
        <v>68</v>
      </c>
      <c r="BT54" s="67" t="s">
        <v>69</v>
      </c>
      <c r="BU54" s="68" t="s">
        <v>70</v>
      </c>
      <c r="BV54" s="67" t="s">
        <v>71</v>
      </c>
      <c r="BW54" s="67" t="s">
        <v>4</v>
      </c>
      <c r="BX54" s="67" t="s">
        <v>72</v>
      </c>
      <c r="CL54" s="67" t="s">
        <v>1</v>
      </c>
    </row>
    <row r="55" spans="1:91" s="5" customFormat="1" ht="27" customHeight="1">
      <c r="B55" s="69"/>
      <c r="C55" s="70"/>
      <c r="D55" s="247" t="s">
        <v>73</v>
      </c>
      <c r="E55" s="247"/>
      <c r="F55" s="247"/>
      <c r="G55" s="247"/>
      <c r="H55" s="247"/>
      <c r="I55" s="71"/>
      <c r="J55" s="247" t="s">
        <v>74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1">
        <f>ROUND(SUM(AG56:AG57),2)</f>
        <v>0</v>
      </c>
      <c r="AH55" s="240"/>
      <c r="AI55" s="240"/>
      <c r="AJ55" s="240"/>
      <c r="AK55" s="240"/>
      <c r="AL55" s="240"/>
      <c r="AM55" s="240"/>
      <c r="AN55" s="239">
        <f t="shared" si="0"/>
        <v>0</v>
      </c>
      <c r="AO55" s="240"/>
      <c r="AP55" s="240"/>
      <c r="AQ55" s="72" t="s">
        <v>75</v>
      </c>
      <c r="AR55" s="69"/>
      <c r="AS55" s="73">
        <f>ROUND(SUM(AS56:AS57),2)</f>
        <v>0</v>
      </c>
      <c r="AT55" s="74">
        <f t="shared" si="1"/>
        <v>0</v>
      </c>
      <c r="AU55" s="75">
        <f>ROUND(SUM(AU56:AU57),5)</f>
        <v>0</v>
      </c>
      <c r="AV55" s="74">
        <f>ROUND(AZ55*L29,2)</f>
        <v>0</v>
      </c>
      <c r="AW55" s="74">
        <f>ROUND(BA55*L30,2)</f>
        <v>0</v>
      </c>
      <c r="AX55" s="74">
        <f>ROUND(BB55*L29,2)</f>
        <v>0</v>
      </c>
      <c r="AY55" s="74">
        <f>ROUND(BC55*L30,2)</f>
        <v>0</v>
      </c>
      <c r="AZ55" s="74">
        <f>ROUND(SUM(AZ56:AZ57),2)</f>
        <v>0</v>
      </c>
      <c r="BA55" s="74">
        <f>ROUND(SUM(BA56:BA57),2)</f>
        <v>0</v>
      </c>
      <c r="BB55" s="74">
        <f>ROUND(SUM(BB56:BB57),2)</f>
        <v>0</v>
      </c>
      <c r="BC55" s="74">
        <f>ROUND(SUM(BC56:BC57),2)</f>
        <v>0</v>
      </c>
      <c r="BD55" s="76">
        <f>ROUND(SUM(BD56:BD57),2)</f>
        <v>0</v>
      </c>
      <c r="BS55" s="77" t="s">
        <v>68</v>
      </c>
      <c r="BT55" s="77" t="s">
        <v>76</v>
      </c>
      <c r="BU55" s="77" t="s">
        <v>70</v>
      </c>
      <c r="BV55" s="77" t="s">
        <v>71</v>
      </c>
      <c r="BW55" s="77" t="s">
        <v>77</v>
      </c>
      <c r="BX55" s="77" t="s">
        <v>4</v>
      </c>
      <c r="CL55" s="77" t="s">
        <v>1</v>
      </c>
      <c r="CM55" s="77" t="s">
        <v>78</v>
      </c>
    </row>
    <row r="56" spans="1:91" s="6" customFormat="1" ht="16.5" customHeight="1">
      <c r="A56" s="78" t="s">
        <v>79</v>
      </c>
      <c r="B56" s="79"/>
      <c r="C56" s="9"/>
      <c r="D56" s="9"/>
      <c r="E56" s="248" t="s">
        <v>80</v>
      </c>
      <c r="F56" s="248"/>
      <c r="G56" s="248"/>
      <c r="H56" s="248"/>
      <c r="I56" s="248"/>
      <c r="J56" s="9"/>
      <c r="K56" s="248" t="s">
        <v>81</v>
      </c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2">
        <f>'01 - Stavební část'!J32</f>
        <v>0</v>
      </c>
      <c r="AH56" s="243"/>
      <c r="AI56" s="243"/>
      <c r="AJ56" s="243"/>
      <c r="AK56" s="243"/>
      <c r="AL56" s="243"/>
      <c r="AM56" s="243"/>
      <c r="AN56" s="242">
        <f t="shared" si="0"/>
        <v>0</v>
      </c>
      <c r="AO56" s="243"/>
      <c r="AP56" s="243"/>
      <c r="AQ56" s="80" t="s">
        <v>82</v>
      </c>
      <c r="AR56" s="79"/>
      <c r="AS56" s="81">
        <v>0</v>
      </c>
      <c r="AT56" s="82">
        <f t="shared" si="1"/>
        <v>0</v>
      </c>
      <c r="AU56" s="83">
        <f>'01 - Stavební část'!P118</f>
        <v>0</v>
      </c>
      <c r="AV56" s="82">
        <f>'01 - Stavební část'!J35</f>
        <v>0</v>
      </c>
      <c r="AW56" s="82">
        <f>'01 - Stavební část'!J36</f>
        <v>0</v>
      </c>
      <c r="AX56" s="82">
        <f>'01 - Stavební část'!J37</f>
        <v>0</v>
      </c>
      <c r="AY56" s="82">
        <f>'01 - Stavební část'!J38</f>
        <v>0</v>
      </c>
      <c r="AZ56" s="82">
        <f>'01 - Stavební část'!F35</f>
        <v>0</v>
      </c>
      <c r="BA56" s="82">
        <f>'01 - Stavební část'!F36</f>
        <v>0</v>
      </c>
      <c r="BB56" s="82">
        <f>'01 - Stavební část'!F37</f>
        <v>0</v>
      </c>
      <c r="BC56" s="82">
        <f>'01 - Stavební část'!F38</f>
        <v>0</v>
      </c>
      <c r="BD56" s="84">
        <f>'01 - Stavební část'!F39</f>
        <v>0</v>
      </c>
      <c r="BT56" s="85" t="s">
        <v>78</v>
      </c>
      <c r="BV56" s="85" t="s">
        <v>71</v>
      </c>
      <c r="BW56" s="85" t="s">
        <v>83</v>
      </c>
      <c r="BX56" s="85" t="s">
        <v>77</v>
      </c>
      <c r="CL56" s="85" t="s">
        <v>1</v>
      </c>
    </row>
    <row r="57" spans="1:91" s="6" customFormat="1" ht="16.5" customHeight="1">
      <c r="A57" s="78" t="s">
        <v>79</v>
      </c>
      <c r="B57" s="79"/>
      <c r="C57" s="9"/>
      <c r="D57" s="9"/>
      <c r="E57" s="248" t="s">
        <v>84</v>
      </c>
      <c r="F57" s="248"/>
      <c r="G57" s="248"/>
      <c r="H57" s="248"/>
      <c r="I57" s="248"/>
      <c r="J57" s="9"/>
      <c r="K57" s="248" t="s">
        <v>85</v>
      </c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2">
        <f>'02 - Elektroinstalace'!J32</f>
        <v>0</v>
      </c>
      <c r="AH57" s="243"/>
      <c r="AI57" s="243"/>
      <c r="AJ57" s="243"/>
      <c r="AK57" s="243"/>
      <c r="AL57" s="243"/>
      <c r="AM57" s="243"/>
      <c r="AN57" s="242">
        <f t="shared" si="0"/>
        <v>0</v>
      </c>
      <c r="AO57" s="243"/>
      <c r="AP57" s="243"/>
      <c r="AQ57" s="80" t="s">
        <v>82</v>
      </c>
      <c r="AR57" s="79"/>
      <c r="AS57" s="81">
        <v>0</v>
      </c>
      <c r="AT57" s="82">
        <f t="shared" si="1"/>
        <v>0</v>
      </c>
      <c r="AU57" s="83">
        <f>'02 - Elektroinstalace'!P90</f>
        <v>0</v>
      </c>
      <c r="AV57" s="82">
        <f>'02 - Elektroinstalace'!J35</f>
        <v>0</v>
      </c>
      <c r="AW57" s="82">
        <f>'02 - Elektroinstalace'!J36</f>
        <v>0</v>
      </c>
      <c r="AX57" s="82">
        <f>'02 - Elektroinstalace'!J37</f>
        <v>0</v>
      </c>
      <c r="AY57" s="82">
        <f>'02 - Elektroinstalace'!J38</f>
        <v>0</v>
      </c>
      <c r="AZ57" s="82">
        <f>'02 - Elektroinstalace'!F35</f>
        <v>0</v>
      </c>
      <c r="BA57" s="82">
        <f>'02 - Elektroinstalace'!F36</f>
        <v>0</v>
      </c>
      <c r="BB57" s="82">
        <f>'02 - Elektroinstalace'!F37</f>
        <v>0</v>
      </c>
      <c r="BC57" s="82">
        <f>'02 - Elektroinstalace'!F38</f>
        <v>0</v>
      </c>
      <c r="BD57" s="84">
        <f>'02 - Elektroinstalace'!F39</f>
        <v>0</v>
      </c>
      <c r="BT57" s="85" t="s">
        <v>78</v>
      </c>
      <c r="BV57" s="85" t="s">
        <v>71</v>
      </c>
      <c r="BW57" s="85" t="s">
        <v>86</v>
      </c>
      <c r="BX57" s="85" t="s">
        <v>77</v>
      </c>
      <c r="CL57" s="85" t="s">
        <v>1</v>
      </c>
    </row>
    <row r="58" spans="1:91" s="5" customFormat="1" ht="40.5" customHeight="1">
      <c r="A58" s="78" t="s">
        <v>79</v>
      </c>
      <c r="B58" s="69"/>
      <c r="C58" s="70"/>
      <c r="D58" s="247" t="s">
        <v>87</v>
      </c>
      <c r="E58" s="247"/>
      <c r="F58" s="247"/>
      <c r="G58" s="247"/>
      <c r="H58" s="247"/>
      <c r="I58" s="71"/>
      <c r="J58" s="247" t="s">
        <v>88</v>
      </c>
      <c r="K58" s="247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  <c r="Y58" s="247"/>
      <c r="Z58" s="247"/>
      <c r="AA58" s="247"/>
      <c r="AB58" s="247"/>
      <c r="AC58" s="247"/>
      <c r="AD58" s="247"/>
      <c r="AE58" s="247"/>
      <c r="AF58" s="247"/>
      <c r="AG58" s="239">
        <f>'002 - SO 02 Zlepšení infr...'!J30</f>
        <v>0</v>
      </c>
      <c r="AH58" s="240"/>
      <c r="AI58" s="240"/>
      <c r="AJ58" s="240"/>
      <c r="AK58" s="240"/>
      <c r="AL58" s="240"/>
      <c r="AM58" s="240"/>
      <c r="AN58" s="239">
        <f t="shared" si="0"/>
        <v>0</v>
      </c>
      <c r="AO58" s="240"/>
      <c r="AP58" s="240"/>
      <c r="AQ58" s="72" t="s">
        <v>75</v>
      </c>
      <c r="AR58" s="69"/>
      <c r="AS58" s="73">
        <v>0</v>
      </c>
      <c r="AT58" s="74">
        <f t="shared" si="1"/>
        <v>0</v>
      </c>
      <c r="AU58" s="75">
        <f>'002 - SO 02 Zlepšení infr...'!P99</f>
        <v>0</v>
      </c>
      <c r="AV58" s="74">
        <f>'002 - SO 02 Zlepšení infr...'!J33</f>
        <v>0</v>
      </c>
      <c r="AW58" s="74">
        <f>'002 - SO 02 Zlepšení infr...'!J34</f>
        <v>0</v>
      </c>
      <c r="AX58" s="74">
        <f>'002 - SO 02 Zlepšení infr...'!J35</f>
        <v>0</v>
      </c>
      <c r="AY58" s="74">
        <f>'002 - SO 02 Zlepšení infr...'!J36</f>
        <v>0</v>
      </c>
      <c r="AZ58" s="74">
        <f>'002 - SO 02 Zlepšení infr...'!F33</f>
        <v>0</v>
      </c>
      <c r="BA58" s="74">
        <f>'002 - SO 02 Zlepšení infr...'!F34</f>
        <v>0</v>
      </c>
      <c r="BB58" s="74">
        <f>'002 - SO 02 Zlepšení infr...'!F35</f>
        <v>0</v>
      </c>
      <c r="BC58" s="74">
        <f>'002 - SO 02 Zlepšení infr...'!F36</f>
        <v>0</v>
      </c>
      <c r="BD58" s="76">
        <f>'002 - SO 02 Zlepšení infr...'!F37</f>
        <v>0</v>
      </c>
      <c r="BT58" s="77" t="s">
        <v>76</v>
      </c>
      <c r="BV58" s="77" t="s">
        <v>71</v>
      </c>
      <c r="BW58" s="77" t="s">
        <v>89</v>
      </c>
      <c r="BX58" s="77" t="s">
        <v>4</v>
      </c>
      <c r="CL58" s="77" t="s">
        <v>1</v>
      </c>
      <c r="CM58" s="77" t="s">
        <v>78</v>
      </c>
    </row>
    <row r="59" spans="1:91" s="5" customFormat="1" ht="16.5" customHeight="1">
      <c r="A59" s="78" t="s">
        <v>79</v>
      </c>
      <c r="B59" s="69"/>
      <c r="C59" s="70"/>
      <c r="D59" s="247" t="s">
        <v>90</v>
      </c>
      <c r="E59" s="247"/>
      <c r="F59" s="247"/>
      <c r="G59" s="247"/>
      <c r="H59" s="247"/>
      <c r="I59" s="71"/>
      <c r="J59" s="247" t="s">
        <v>91</v>
      </c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  <c r="AA59" s="247"/>
      <c r="AB59" s="247"/>
      <c r="AC59" s="247"/>
      <c r="AD59" s="247"/>
      <c r="AE59" s="247"/>
      <c r="AF59" s="247"/>
      <c r="AG59" s="239">
        <f>'003 - SO 03 Sadové úpravy'!J30</f>
        <v>0</v>
      </c>
      <c r="AH59" s="240"/>
      <c r="AI59" s="240"/>
      <c r="AJ59" s="240"/>
      <c r="AK59" s="240"/>
      <c r="AL59" s="240"/>
      <c r="AM59" s="240"/>
      <c r="AN59" s="239">
        <f t="shared" si="0"/>
        <v>0</v>
      </c>
      <c r="AO59" s="240"/>
      <c r="AP59" s="240"/>
      <c r="AQ59" s="72" t="s">
        <v>75</v>
      </c>
      <c r="AR59" s="69"/>
      <c r="AS59" s="86">
        <v>0</v>
      </c>
      <c r="AT59" s="87">
        <f t="shared" si="1"/>
        <v>0</v>
      </c>
      <c r="AU59" s="88">
        <f>'003 - SO 03 Sadové úpravy'!P81</f>
        <v>0</v>
      </c>
      <c r="AV59" s="87">
        <f>'003 - SO 03 Sadové úpravy'!J33</f>
        <v>0</v>
      </c>
      <c r="AW59" s="87">
        <f>'003 - SO 03 Sadové úpravy'!J34</f>
        <v>0</v>
      </c>
      <c r="AX59" s="87">
        <f>'003 - SO 03 Sadové úpravy'!J35</f>
        <v>0</v>
      </c>
      <c r="AY59" s="87">
        <f>'003 - SO 03 Sadové úpravy'!J36</f>
        <v>0</v>
      </c>
      <c r="AZ59" s="87">
        <f>'003 - SO 03 Sadové úpravy'!F33</f>
        <v>0</v>
      </c>
      <c r="BA59" s="87">
        <f>'003 - SO 03 Sadové úpravy'!F34</f>
        <v>0</v>
      </c>
      <c r="BB59" s="87">
        <f>'003 - SO 03 Sadové úpravy'!F35</f>
        <v>0</v>
      </c>
      <c r="BC59" s="87">
        <f>'003 - SO 03 Sadové úpravy'!F36</f>
        <v>0</v>
      </c>
      <c r="BD59" s="89">
        <f>'003 - SO 03 Sadové úpravy'!F37</f>
        <v>0</v>
      </c>
      <c r="BT59" s="77" t="s">
        <v>76</v>
      </c>
      <c r="BV59" s="77" t="s">
        <v>71</v>
      </c>
      <c r="BW59" s="77" t="s">
        <v>92</v>
      </c>
      <c r="BX59" s="77" t="s">
        <v>4</v>
      </c>
      <c r="CL59" s="77" t="s">
        <v>1</v>
      </c>
      <c r="CM59" s="77" t="s">
        <v>78</v>
      </c>
    </row>
    <row r="60" spans="1:91" s="1" customFormat="1" ht="30" customHeight="1">
      <c r="B60" s="31"/>
      <c r="AR60" s="31"/>
    </row>
    <row r="61" spans="1:91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31"/>
    </row>
  </sheetData>
  <mergeCells count="58">
    <mergeCell ref="E57:I57"/>
    <mergeCell ref="K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E56:I56"/>
    <mergeCell ref="K56:AF56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01 - Stavební část'!C2" display="/" xr:uid="{00000000-0004-0000-0000-000000000000}"/>
    <hyperlink ref="A57" location="'02 - Elektroinstalace'!C2" display="/" xr:uid="{00000000-0004-0000-0000-000001000000}"/>
    <hyperlink ref="A58" location="'002 - SO 02 Zlepšení infr...'!C2" display="/" xr:uid="{00000000-0004-0000-0000-000002000000}"/>
    <hyperlink ref="A59" location="'003 - SO 03 Sadové úpravy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1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0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83</v>
      </c>
    </row>
    <row r="3" spans="2:46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78</v>
      </c>
    </row>
    <row r="4" spans="2:46" ht="24.95" customHeight="1">
      <c r="B4" s="20"/>
      <c r="D4" s="21" t="s">
        <v>93</v>
      </c>
      <c r="L4" s="20"/>
      <c r="M4" s="22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15</v>
      </c>
      <c r="L6" s="20"/>
    </row>
    <row r="7" spans="2:46" ht="16.5" customHeight="1">
      <c r="B7" s="20"/>
      <c r="E7" s="249" t="str">
        <f>'Rekapitulace stavby'!K6</f>
        <v>Zlepšení infrastruktury pro vzdělávání ZŠ Šafaříkova-stavební úpravy stávající infrastruktury</v>
      </c>
      <c r="F7" s="250"/>
      <c r="G7" s="250"/>
      <c r="H7" s="250"/>
      <c r="L7" s="20"/>
    </row>
    <row r="8" spans="2:46" ht="12" customHeight="1">
      <c r="B8" s="20"/>
      <c r="D8" s="26" t="s">
        <v>94</v>
      </c>
      <c r="L8" s="20"/>
    </row>
    <row r="9" spans="2:46" s="1" customFormat="1" ht="16.5" customHeight="1">
      <c r="B9" s="31"/>
      <c r="E9" s="249" t="s">
        <v>95</v>
      </c>
      <c r="F9" s="224"/>
      <c r="G9" s="224"/>
      <c r="H9" s="224"/>
      <c r="I9" s="92"/>
      <c r="L9" s="31"/>
    </row>
    <row r="10" spans="2:46" s="1" customFormat="1" ht="12" customHeight="1">
      <c r="B10" s="31"/>
      <c r="D10" s="26" t="s">
        <v>96</v>
      </c>
      <c r="I10" s="92"/>
      <c r="L10" s="31"/>
    </row>
    <row r="11" spans="2:46" s="1" customFormat="1" ht="36.950000000000003" customHeight="1">
      <c r="B11" s="31"/>
      <c r="E11" s="225" t="s">
        <v>97</v>
      </c>
      <c r="F11" s="224"/>
      <c r="G11" s="224"/>
      <c r="H11" s="224"/>
      <c r="I11" s="92"/>
      <c r="L11" s="31"/>
    </row>
    <row r="12" spans="2:46" s="1" customFormat="1" ht="11.25">
      <c r="B12" s="31"/>
      <c r="I12" s="92"/>
      <c r="L12" s="31"/>
    </row>
    <row r="13" spans="2:46" s="1" customFormat="1" ht="12" customHeight="1">
      <c r="B13" s="31"/>
      <c r="D13" s="26" t="s">
        <v>17</v>
      </c>
      <c r="F13" s="17" t="s">
        <v>1</v>
      </c>
      <c r="I13" s="93" t="s">
        <v>18</v>
      </c>
      <c r="J13" s="17" t="s">
        <v>1</v>
      </c>
      <c r="L13" s="31"/>
    </row>
    <row r="14" spans="2:46" s="1" customFormat="1" ht="12" customHeight="1">
      <c r="B14" s="31"/>
      <c r="D14" s="26" t="s">
        <v>19</v>
      </c>
      <c r="F14" s="17" t="s">
        <v>30</v>
      </c>
      <c r="I14" s="93" t="s">
        <v>21</v>
      </c>
      <c r="J14" s="47" t="str">
        <f>'Rekapitulace stavby'!AN8</f>
        <v>23. 1. 2019</v>
      </c>
      <c r="L14" s="31"/>
    </row>
    <row r="15" spans="2:46" s="1" customFormat="1" ht="10.9" customHeight="1">
      <c r="B15" s="31"/>
      <c r="I15" s="92"/>
      <c r="L15" s="31"/>
    </row>
    <row r="16" spans="2:46" s="1" customFormat="1" ht="12" customHeight="1">
      <c r="B16" s="31"/>
      <c r="D16" s="26" t="s">
        <v>23</v>
      </c>
      <c r="I16" s="93" t="s">
        <v>24</v>
      </c>
      <c r="J16" s="17" t="str">
        <f>IF('Rekapitulace stavby'!AN10="","",'Rekapitulace stavby'!AN10)</f>
        <v/>
      </c>
      <c r="L16" s="31"/>
    </row>
    <row r="17" spans="2:12" s="1" customFormat="1" ht="18" customHeight="1">
      <c r="B17" s="31"/>
      <c r="E17" s="17" t="str">
        <f>IF('Rekapitulace stavby'!E11="","",'Rekapitulace stavby'!E11)</f>
        <v>Město Valašské Meziříčí</v>
      </c>
      <c r="I17" s="93" t="s">
        <v>26</v>
      </c>
      <c r="J17" s="17" t="str">
        <f>IF('Rekapitulace stavby'!AN11="","",'Rekapitulace stavby'!AN11)</f>
        <v/>
      </c>
      <c r="L17" s="31"/>
    </row>
    <row r="18" spans="2:12" s="1" customFormat="1" ht="6.95" customHeight="1">
      <c r="B18" s="31"/>
      <c r="I18" s="92"/>
      <c r="L18" s="31"/>
    </row>
    <row r="19" spans="2:12" s="1" customFormat="1" ht="12" customHeight="1">
      <c r="B19" s="31"/>
      <c r="D19" s="26" t="s">
        <v>27</v>
      </c>
      <c r="I19" s="93" t="s">
        <v>24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51" t="str">
        <f>'Rekapitulace stavby'!E14</f>
        <v>Vyplň údaj</v>
      </c>
      <c r="F20" s="228"/>
      <c r="G20" s="228"/>
      <c r="H20" s="228"/>
      <c r="I20" s="93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I21" s="92"/>
      <c r="L21" s="31"/>
    </row>
    <row r="22" spans="2:12" s="1" customFormat="1" ht="12" customHeight="1">
      <c r="B22" s="31"/>
      <c r="D22" s="26" t="s">
        <v>29</v>
      </c>
      <c r="I22" s="93" t="s">
        <v>24</v>
      </c>
      <c r="J22" s="17" t="str">
        <f>IF('Rekapitulace stavby'!AN16="","",'Rekapitulace stavby'!AN16)</f>
        <v/>
      </c>
      <c r="L22" s="31"/>
    </row>
    <row r="23" spans="2:12" s="1" customFormat="1" ht="18" customHeight="1">
      <c r="B23" s="31"/>
      <c r="E23" s="17" t="str">
        <f>IF('Rekapitulace stavby'!E17="","",'Rekapitulace stavby'!E17)</f>
        <v xml:space="preserve"> </v>
      </c>
      <c r="I23" s="93" t="s">
        <v>26</v>
      </c>
      <c r="J23" s="17" t="str">
        <f>IF('Rekapitulace stavby'!AN17="","",'Rekapitulace stavby'!AN17)</f>
        <v/>
      </c>
      <c r="L23" s="31"/>
    </row>
    <row r="24" spans="2:12" s="1" customFormat="1" ht="6.95" customHeight="1">
      <c r="B24" s="31"/>
      <c r="I24" s="92"/>
      <c r="L24" s="31"/>
    </row>
    <row r="25" spans="2:12" s="1" customFormat="1" ht="12" customHeight="1">
      <c r="B25" s="31"/>
      <c r="D25" s="26" t="s">
        <v>32</v>
      </c>
      <c r="I25" s="93" t="s">
        <v>24</v>
      </c>
      <c r="J25" s="17" t="str">
        <f>IF('Rekapitulace stavby'!AN19="","",'Rekapitulace stavby'!AN19)</f>
        <v/>
      </c>
      <c r="L25" s="31"/>
    </row>
    <row r="26" spans="2:12" s="1" customFormat="1" ht="18" customHeight="1">
      <c r="B26" s="31"/>
      <c r="E26" s="17" t="str">
        <f>IF('Rekapitulace stavby'!E20="","",'Rekapitulace stavby'!E20)</f>
        <v>Fajfrová Irena</v>
      </c>
      <c r="I26" s="93" t="s">
        <v>26</v>
      </c>
      <c r="J26" s="17" t="str">
        <f>IF('Rekapitulace stavby'!AN20="","",'Rekapitulace stavby'!AN20)</f>
        <v/>
      </c>
      <c r="L26" s="31"/>
    </row>
    <row r="27" spans="2:12" s="1" customFormat="1" ht="6.95" customHeight="1">
      <c r="B27" s="31"/>
      <c r="I27" s="92"/>
      <c r="L27" s="31"/>
    </row>
    <row r="28" spans="2:12" s="1" customFormat="1" ht="12" customHeight="1">
      <c r="B28" s="31"/>
      <c r="D28" s="26" t="s">
        <v>34</v>
      </c>
      <c r="I28" s="92"/>
      <c r="L28" s="31"/>
    </row>
    <row r="29" spans="2:12" s="7" customFormat="1" ht="16.5" customHeight="1">
      <c r="B29" s="94"/>
      <c r="E29" s="232" t="s">
        <v>1</v>
      </c>
      <c r="F29" s="232"/>
      <c r="G29" s="232"/>
      <c r="H29" s="232"/>
      <c r="I29" s="95"/>
      <c r="L29" s="94"/>
    </row>
    <row r="30" spans="2:12" s="1" customFormat="1" ht="6.95" customHeight="1">
      <c r="B30" s="31"/>
      <c r="I30" s="92"/>
      <c r="L30" s="31"/>
    </row>
    <row r="31" spans="2:12" s="1" customFormat="1" ht="6.95" customHeight="1">
      <c r="B31" s="31"/>
      <c r="D31" s="48"/>
      <c r="E31" s="48"/>
      <c r="F31" s="48"/>
      <c r="G31" s="48"/>
      <c r="H31" s="48"/>
      <c r="I31" s="96"/>
      <c r="J31" s="48"/>
      <c r="K31" s="48"/>
      <c r="L31" s="31"/>
    </row>
    <row r="32" spans="2:12" s="1" customFormat="1" ht="25.35" customHeight="1">
      <c r="B32" s="31"/>
      <c r="D32" s="97" t="s">
        <v>35</v>
      </c>
      <c r="I32" s="92"/>
      <c r="J32" s="61">
        <f>ROUND(J118,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96"/>
      <c r="J33" s="48"/>
      <c r="K33" s="48"/>
      <c r="L33" s="31"/>
    </row>
    <row r="34" spans="2:12" s="1" customFormat="1" ht="14.45" customHeight="1">
      <c r="B34" s="31"/>
      <c r="F34" s="34" t="s">
        <v>37</v>
      </c>
      <c r="I34" s="98" t="s">
        <v>36</v>
      </c>
      <c r="J34" s="34" t="s">
        <v>38</v>
      </c>
      <c r="L34" s="31"/>
    </row>
    <row r="35" spans="2:12" s="1" customFormat="1" ht="14.45" customHeight="1">
      <c r="B35" s="31"/>
      <c r="D35" s="26" t="s">
        <v>39</v>
      </c>
      <c r="E35" s="26" t="s">
        <v>40</v>
      </c>
      <c r="F35" s="99">
        <f>ROUND((SUM(BE118:BE1016)),  2)</f>
        <v>0</v>
      </c>
      <c r="I35" s="100">
        <v>0.21</v>
      </c>
      <c r="J35" s="99">
        <f>ROUND(((SUM(BE118:BE1016))*I35),  2)</f>
        <v>0</v>
      </c>
      <c r="L35" s="31"/>
    </row>
    <row r="36" spans="2:12" s="1" customFormat="1" ht="14.45" customHeight="1">
      <c r="B36" s="31"/>
      <c r="E36" s="26" t="s">
        <v>41</v>
      </c>
      <c r="F36" s="99">
        <f>ROUND((SUM(BF118:BF1016)),  2)</f>
        <v>0</v>
      </c>
      <c r="I36" s="100">
        <v>0.15</v>
      </c>
      <c r="J36" s="99">
        <f>ROUND(((SUM(BF118:BF1016))*I36),  2)</f>
        <v>0</v>
      </c>
      <c r="L36" s="31"/>
    </row>
    <row r="37" spans="2:12" s="1" customFormat="1" ht="14.45" hidden="1" customHeight="1">
      <c r="B37" s="31"/>
      <c r="E37" s="26" t="s">
        <v>42</v>
      </c>
      <c r="F37" s="99">
        <f>ROUND((SUM(BG118:BG1016)),  2)</f>
        <v>0</v>
      </c>
      <c r="I37" s="100">
        <v>0.21</v>
      </c>
      <c r="J37" s="99">
        <f>0</f>
        <v>0</v>
      </c>
      <c r="L37" s="31"/>
    </row>
    <row r="38" spans="2:12" s="1" customFormat="1" ht="14.45" hidden="1" customHeight="1">
      <c r="B38" s="31"/>
      <c r="E38" s="26" t="s">
        <v>43</v>
      </c>
      <c r="F38" s="99">
        <f>ROUND((SUM(BH118:BH1016)),  2)</f>
        <v>0</v>
      </c>
      <c r="I38" s="100">
        <v>0.15</v>
      </c>
      <c r="J38" s="99">
        <f>0</f>
        <v>0</v>
      </c>
      <c r="L38" s="31"/>
    </row>
    <row r="39" spans="2:12" s="1" customFormat="1" ht="14.45" hidden="1" customHeight="1">
      <c r="B39" s="31"/>
      <c r="E39" s="26" t="s">
        <v>44</v>
      </c>
      <c r="F39" s="99">
        <f>ROUND((SUM(BI118:BI1016)),  2)</f>
        <v>0</v>
      </c>
      <c r="I39" s="100">
        <v>0</v>
      </c>
      <c r="J39" s="99">
        <f>0</f>
        <v>0</v>
      </c>
      <c r="L39" s="31"/>
    </row>
    <row r="40" spans="2:12" s="1" customFormat="1" ht="6.95" customHeight="1">
      <c r="B40" s="31"/>
      <c r="I40" s="92"/>
      <c r="L40" s="31"/>
    </row>
    <row r="41" spans="2:12" s="1" customFormat="1" ht="25.35" customHeight="1">
      <c r="B41" s="31"/>
      <c r="C41" s="101"/>
      <c r="D41" s="102" t="s">
        <v>45</v>
      </c>
      <c r="E41" s="52"/>
      <c r="F41" s="52"/>
      <c r="G41" s="103" t="s">
        <v>46</v>
      </c>
      <c r="H41" s="104" t="s">
        <v>47</v>
      </c>
      <c r="I41" s="105"/>
      <c r="J41" s="106">
        <f>SUM(J32:J39)</f>
        <v>0</v>
      </c>
      <c r="K41" s="107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08"/>
      <c r="J42" s="41"/>
      <c r="K42" s="41"/>
      <c r="L42" s="31"/>
    </row>
    <row r="46" spans="2:12" s="1" customFormat="1" ht="6.95" hidden="1" customHeight="1">
      <c r="B46" s="42"/>
      <c r="C46" s="43"/>
      <c r="D46" s="43"/>
      <c r="E46" s="43"/>
      <c r="F46" s="43"/>
      <c r="G46" s="43"/>
      <c r="H46" s="43"/>
      <c r="I46" s="109"/>
      <c r="J46" s="43"/>
      <c r="K46" s="43"/>
      <c r="L46" s="31"/>
    </row>
    <row r="47" spans="2:12" s="1" customFormat="1" ht="24.95" hidden="1" customHeight="1">
      <c r="B47" s="31"/>
      <c r="C47" s="21" t="s">
        <v>98</v>
      </c>
      <c r="I47" s="92"/>
      <c r="L47" s="31"/>
    </row>
    <row r="48" spans="2:12" s="1" customFormat="1" ht="6.95" hidden="1" customHeight="1">
      <c r="B48" s="31"/>
      <c r="I48" s="92"/>
      <c r="L48" s="31"/>
    </row>
    <row r="49" spans="2:47" s="1" customFormat="1" ht="12" hidden="1" customHeight="1">
      <c r="B49" s="31"/>
      <c r="C49" s="26" t="s">
        <v>15</v>
      </c>
      <c r="I49" s="92"/>
      <c r="L49" s="31"/>
    </row>
    <row r="50" spans="2:47" s="1" customFormat="1" ht="16.5" hidden="1" customHeight="1">
      <c r="B50" s="31"/>
      <c r="E50" s="249" t="str">
        <f>E7</f>
        <v>Zlepšení infrastruktury pro vzdělávání ZŠ Šafaříkova-stavební úpravy stávající infrastruktury</v>
      </c>
      <c r="F50" s="250"/>
      <c r="G50" s="250"/>
      <c r="H50" s="250"/>
      <c r="I50" s="92"/>
      <c r="L50" s="31"/>
    </row>
    <row r="51" spans="2:47" ht="12" hidden="1" customHeight="1">
      <c r="B51" s="20"/>
      <c r="C51" s="26" t="s">
        <v>94</v>
      </c>
      <c r="L51" s="20"/>
    </row>
    <row r="52" spans="2:47" s="1" customFormat="1" ht="16.5" hidden="1" customHeight="1">
      <c r="B52" s="31"/>
      <c r="E52" s="249" t="s">
        <v>95</v>
      </c>
      <c r="F52" s="224"/>
      <c r="G52" s="224"/>
      <c r="H52" s="224"/>
      <c r="I52" s="92"/>
      <c r="L52" s="31"/>
    </row>
    <row r="53" spans="2:47" s="1" customFormat="1" ht="12" hidden="1" customHeight="1">
      <c r="B53" s="31"/>
      <c r="C53" s="26" t="s">
        <v>96</v>
      </c>
      <c r="I53" s="92"/>
      <c r="L53" s="31"/>
    </row>
    <row r="54" spans="2:47" s="1" customFormat="1" ht="16.5" hidden="1" customHeight="1">
      <c r="B54" s="31"/>
      <c r="E54" s="225" t="str">
        <f>E11</f>
        <v>01 - Stavební část</v>
      </c>
      <c r="F54" s="224"/>
      <c r="G54" s="224"/>
      <c r="H54" s="224"/>
      <c r="I54" s="92"/>
      <c r="L54" s="31"/>
    </row>
    <row r="55" spans="2:47" s="1" customFormat="1" ht="6.95" hidden="1" customHeight="1">
      <c r="B55" s="31"/>
      <c r="I55" s="92"/>
      <c r="L55" s="31"/>
    </row>
    <row r="56" spans="2:47" s="1" customFormat="1" ht="12" hidden="1" customHeight="1">
      <c r="B56" s="31"/>
      <c r="C56" s="26" t="s">
        <v>19</v>
      </c>
      <c r="F56" s="17" t="str">
        <f>F14</f>
        <v xml:space="preserve"> </v>
      </c>
      <c r="I56" s="93" t="s">
        <v>21</v>
      </c>
      <c r="J56" s="47" t="str">
        <f>IF(J14="","",J14)</f>
        <v>23. 1. 2019</v>
      </c>
      <c r="L56" s="31"/>
    </row>
    <row r="57" spans="2:47" s="1" customFormat="1" ht="6.95" hidden="1" customHeight="1">
      <c r="B57" s="31"/>
      <c r="I57" s="92"/>
      <c r="L57" s="31"/>
    </row>
    <row r="58" spans="2:47" s="1" customFormat="1" ht="13.7" hidden="1" customHeight="1">
      <c r="B58" s="31"/>
      <c r="C58" s="26" t="s">
        <v>23</v>
      </c>
      <c r="F58" s="17" t="str">
        <f>E17</f>
        <v>Město Valašské Meziříčí</v>
      </c>
      <c r="I58" s="93" t="s">
        <v>29</v>
      </c>
      <c r="J58" s="29" t="str">
        <f>E23</f>
        <v xml:space="preserve"> </v>
      </c>
      <c r="L58" s="31"/>
    </row>
    <row r="59" spans="2:47" s="1" customFormat="1" ht="13.7" hidden="1" customHeight="1">
      <c r="B59" s="31"/>
      <c r="C59" s="26" t="s">
        <v>27</v>
      </c>
      <c r="F59" s="17" t="str">
        <f>IF(E20="","",E20)</f>
        <v>Vyplň údaj</v>
      </c>
      <c r="I59" s="93" t="s">
        <v>32</v>
      </c>
      <c r="J59" s="29" t="str">
        <f>E26</f>
        <v>Fajfrová Irena</v>
      </c>
      <c r="L59" s="31"/>
    </row>
    <row r="60" spans="2:47" s="1" customFormat="1" ht="10.35" hidden="1" customHeight="1">
      <c r="B60" s="31"/>
      <c r="I60" s="92"/>
      <c r="L60" s="31"/>
    </row>
    <row r="61" spans="2:47" s="1" customFormat="1" ht="29.25" hidden="1" customHeight="1">
      <c r="B61" s="31"/>
      <c r="C61" s="110" t="s">
        <v>99</v>
      </c>
      <c r="D61" s="101"/>
      <c r="E61" s="101"/>
      <c r="F61" s="101"/>
      <c r="G61" s="101"/>
      <c r="H61" s="101"/>
      <c r="I61" s="111"/>
      <c r="J61" s="112" t="s">
        <v>100</v>
      </c>
      <c r="K61" s="101"/>
      <c r="L61" s="31"/>
    </row>
    <row r="62" spans="2:47" s="1" customFormat="1" ht="10.35" hidden="1" customHeight="1">
      <c r="B62" s="31"/>
      <c r="I62" s="92"/>
      <c r="L62" s="31"/>
    </row>
    <row r="63" spans="2:47" s="1" customFormat="1" ht="22.9" hidden="1" customHeight="1">
      <c r="B63" s="31"/>
      <c r="C63" s="113" t="s">
        <v>101</v>
      </c>
      <c r="I63" s="92"/>
      <c r="J63" s="61">
        <f>J118</f>
        <v>0</v>
      </c>
      <c r="L63" s="31"/>
      <c r="AU63" s="17" t="s">
        <v>102</v>
      </c>
    </row>
    <row r="64" spans="2:47" s="8" customFormat="1" ht="24.95" hidden="1" customHeight="1">
      <c r="B64" s="114"/>
      <c r="D64" s="115" t="s">
        <v>103</v>
      </c>
      <c r="E64" s="116"/>
      <c r="F64" s="116"/>
      <c r="G64" s="116"/>
      <c r="H64" s="116"/>
      <c r="I64" s="117"/>
      <c r="J64" s="118">
        <f>J119</f>
        <v>0</v>
      </c>
      <c r="L64" s="114"/>
    </row>
    <row r="65" spans="2:12" s="9" customFormat="1" ht="19.899999999999999" hidden="1" customHeight="1">
      <c r="B65" s="119"/>
      <c r="D65" s="120" t="s">
        <v>104</v>
      </c>
      <c r="E65" s="121"/>
      <c r="F65" s="121"/>
      <c r="G65" s="121"/>
      <c r="H65" s="121"/>
      <c r="I65" s="122"/>
      <c r="J65" s="123">
        <f>J120</f>
        <v>0</v>
      </c>
      <c r="L65" s="119"/>
    </row>
    <row r="66" spans="2:12" s="9" customFormat="1" ht="19.899999999999999" hidden="1" customHeight="1">
      <c r="B66" s="119"/>
      <c r="D66" s="120" t="s">
        <v>105</v>
      </c>
      <c r="E66" s="121"/>
      <c r="F66" s="121"/>
      <c r="G66" s="121"/>
      <c r="H66" s="121"/>
      <c r="I66" s="122"/>
      <c r="J66" s="123">
        <f>J175</f>
        <v>0</v>
      </c>
      <c r="L66" s="119"/>
    </row>
    <row r="67" spans="2:12" s="9" customFormat="1" ht="19.899999999999999" hidden="1" customHeight="1">
      <c r="B67" s="119"/>
      <c r="D67" s="120" t="s">
        <v>106</v>
      </c>
      <c r="E67" s="121"/>
      <c r="F67" s="121"/>
      <c r="G67" s="121"/>
      <c r="H67" s="121"/>
      <c r="I67" s="122"/>
      <c r="J67" s="123">
        <f>J216</f>
        <v>0</v>
      </c>
      <c r="L67" s="119"/>
    </row>
    <row r="68" spans="2:12" s="9" customFormat="1" ht="19.899999999999999" hidden="1" customHeight="1">
      <c r="B68" s="119"/>
      <c r="D68" s="120" t="s">
        <v>107</v>
      </c>
      <c r="E68" s="121"/>
      <c r="F68" s="121"/>
      <c r="G68" s="121"/>
      <c r="H68" s="121"/>
      <c r="I68" s="122"/>
      <c r="J68" s="123">
        <f>J300</f>
        <v>0</v>
      </c>
      <c r="L68" s="119"/>
    </row>
    <row r="69" spans="2:12" s="9" customFormat="1" ht="19.899999999999999" hidden="1" customHeight="1">
      <c r="B69" s="119"/>
      <c r="D69" s="120" t="s">
        <v>108</v>
      </c>
      <c r="E69" s="121"/>
      <c r="F69" s="121"/>
      <c r="G69" s="121"/>
      <c r="H69" s="121"/>
      <c r="I69" s="122"/>
      <c r="J69" s="123">
        <f>J348</f>
        <v>0</v>
      </c>
      <c r="L69" s="119"/>
    </row>
    <row r="70" spans="2:12" s="9" customFormat="1" ht="19.899999999999999" hidden="1" customHeight="1">
      <c r="B70" s="119"/>
      <c r="D70" s="120" t="s">
        <v>109</v>
      </c>
      <c r="E70" s="121"/>
      <c r="F70" s="121"/>
      <c r="G70" s="121"/>
      <c r="H70" s="121"/>
      <c r="I70" s="122"/>
      <c r="J70" s="123">
        <f>J363</f>
        <v>0</v>
      </c>
      <c r="L70" s="119"/>
    </row>
    <row r="71" spans="2:12" s="9" customFormat="1" ht="19.899999999999999" hidden="1" customHeight="1">
      <c r="B71" s="119"/>
      <c r="D71" s="120" t="s">
        <v>110</v>
      </c>
      <c r="E71" s="121"/>
      <c r="F71" s="121"/>
      <c r="G71" s="121"/>
      <c r="H71" s="121"/>
      <c r="I71" s="122"/>
      <c r="J71" s="123">
        <f>J574</f>
        <v>0</v>
      </c>
      <c r="L71" s="119"/>
    </row>
    <row r="72" spans="2:12" s="9" customFormat="1" ht="19.899999999999999" hidden="1" customHeight="1">
      <c r="B72" s="119"/>
      <c r="D72" s="120" t="s">
        <v>111</v>
      </c>
      <c r="E72" s="121"/>
      <c r="F72" s="121"/>
      <c r="G72" s="121"/>
      <c r="H72" s="121"/>
      <c r="I72" s="122"/>
      <c r="J72" s="123">
        <f>J588</f>
        <v>0</v>
      </c>
      <c r="L72" s="119"/>
    </row>
    <row r="73" spans="2:12" s="9" customFormat="1" ht="19.899999999999999" hidden="1" customHeight="1">
      <c r="B73" s="119"/>
      <c r="D73" s="120" t="s">
        <v>112</v>
      </c>
      <c r="E73" s="121"/>
      <c r="F73" s="121"/>
      <c r="G73" s="121"/>
      <c r="H73" s="121"/>
      <c r="I73" s="122"/>
      <c r="J73" s="123">
        <f>J713</f>
        <v>0</v>
      </c>
      <c r="L73" s="119"/>
    </row>
    <row r="74" spans="2:12" s="9" customFormat="1" ht="19.899999999999999" hidden="1" customHeight="1">
      <c r="B74" s="119"/>
      <c r="D74" s="120" t="s">
        <v>113</v>
      </c>
      <c r="E74" s="121"/>
      <c r="F74" s="121"/>
      <c r="G74" s="121"/>
      <c r="H74" s="121"/>
      <c r="I74" s="122"/>
      <c r="J74" s="123">
        <f>J718</f>
        <v>0</v>
      </c>
      <c r="L74" s="119"/>
    </row>
    <row r="75" spans="2:12" s="8" customFormat="1" ht="24.95" hidden="1" customHeight="1">
      <c r="B75" s="114"/>
      <c r="D75" s="115" t="s">
        <v>114</v>
      </c>
      <c r="E75" s="116"/>
      <c r="F75" s="116"/>
      <c r="G75" s="116"/>
      <c r="H75" s="116"/>
      <c r="I75" s="117"/>
      <c r="J75" s="118">
        <f>J720</f>
        <v>0</v>
      </c>
      <c r="L75" s="114"/>
    </row>
    <row r="76" spans="2:12" s="9" customFormat="1" ht="19.899999999999999" hidden="1" customHeight="1">
      <c r="B76" s="119"/>
      <c r="D76" s="120" t="s">
        <v>115</v>
      </c>
      <c r="E76" s="121"/>
      <c r="F76" s="121"/>
      <c r="G76" s="121"/>
      <c r="H76" s="121"/>
      <c r="I76" s="122"/>
      <c r="J76" s="123">
        <f>J721</f>
        <v>0</v>
      </c>
      <c r="L76" s="119"/>
    </row>
    <row r="77" spans="2:12" s="9" customFormat="1" ht="19.899999999999999" hidden="1" customHeight="1">
      <c r="B77" s="119"/>
      <c r="D77" s="120" t="s">
        <v>116</v>
      </c>
      <c r="E77" s="121"/>
      <c r="F77" s="121"/>
      <c r="G77" s="121"/>
      <c r="H77" s="121"/>
      <c r="I77" s="122"/>
      <c r="J77" s="123">
        <f>J750</f>
        <v>0</v>
      </c>
      <c r="L77" s="119"/>
    </row>
    <row r="78" spans="2:12" s="9" customFormat="1" ht="19.899999999999999" hidden="1" customHeight="1">
      <c r="B78" s="119"/>
      <c r="D78" s="120" t="s">
        <v>117</v>
      </c>
      <c r="E78" s="121"/>
      <c r="F78" s="121"/>
      <c r="G78" s="121"/>
      <c r="H78" s="121"/>
      <c r="I78" s="122"/>
      <c r="J78" s="123">
        <f>J782</f>
        <v>0</v>
      </c>
      <c r="L78" s="119"/>
    </row>
    <row r="79" spans="2:12" s="9" customFormat="1" ht="19.899999999999999" hidden="1" customHeight="1">
      <c r="B79" s="119"/>
      <c r="D79" s="120" t="s">
        <v>118</v>
      </c>
      <c r="E79" s="121"/>
      <c r="F79" s="121"/>
      <c r="G79" s="121"/>
      <c r="H79" s="121"/>
      <c r="I79" s="122"/>
      <c r="J79" s="123">
        <f>J789</f>
        <v>0</v>
      </c>
      <c r="L79" s="119"/>
    </row>
    <row r="80" spans="2:12" s="9" customFormat="1" ht="19.899999999999999" hidden="1" customHeight="1">
      <c r="B80" s="119"/>
      <c r="D80" s="120" t="s">
        <v>119</v>
      </c>
      <c r="E80" s="121"/>
      <c r="F80" s="121"/>
      <c r="G80" s="121"/>
      <c r="H80" s="121"/>
      <c r="I80" s="122"/>
      <c r="J80" s="123">
        <f>J813</f>
        <v>0</v>
      </c>
      <c r="L80" s="119"/>
    </row>
    <row r="81" spans="2:12" s="9" customFormat="1" ht="19.899999999999999" hidden="1" customHeight="1">
      <c r="B81" s="119"/>
      <c r="D81" s="120" t="s">
        <v>120</v>
      </c>
      <c r="E81" s="121"/>
      <c r="F81" s="121"/>
      <c r="G81" s="121"/>
      <c r="H81" s="121"/>
      <c r="I81" s="122"/>
      <c r="J81" s="123">
        <f>J823</f>
        <v>0</v>
      </c>
      <c r="L81" s="119"/>
    </row>
    <row r="82" spans="2:12" s="9" customFormat="1" ht="19.899999999999999" hidden="1" customHeight="1">
      <c r="B82" s="119"/>
      <c r="D82" s="120" t="s">
        <v>121</v>
      </c>
      <c r="E82" s="121"/>
      <c r="F82" s="121"/>
      <c r="G82" s="121"/>
      <c r="H82" s="121"/>
      <c r="I82" s="122"/>
      <c r="J82" s="123">
        <f>J845</f>
        <v>0</v>
      </c>
      <c r="L82" s="119"/>
    </row>
    <row r="83" spans="2:12" s="9" customFormat="1" ht="19.899999999999999" hidden="1" customHeight="1">
      <c r="B83" s="119"/>
      <c r="D83" s="120" t="s">
        <v>122</v>
      </c>
      <c r="E83" s="121"/>
      <c r="F83" s="121"/>
      <c r="G83" s="121"/>
      <c r="H83" s="121"/>
      <c r="I83" s="122"/>
      <c r="J83" s="123">
        <f>J868</f>
        <v>0</v>
      </c>
      <c r="L83" s="119"/>
    </row>
    <row r="84" spans="2:12" s="9" customFormat="1" ht="19.899999999999999" hidden="1" customHeight="1">
      <c r="B84" s="119"/>
      <c r="D84" s="120" t="s">
        <v>123</v>
      </c>
      <c r="E84" s="121"/>
      <c r="F84" s="121"/>
      <c r="G84" s="121"/>
      <c r="H84" s="121"/>
      <c r="I84" s="122"/>
      <c r="J84" s="123">
        <f>J908</f>
        <v>0</v>
      </c>
      <c r="L84" s="119"/>
    </row>
    <row r="85" spans="2:12" s="9" customFormat="1" ht="19.899999999999999" hidden="1" customHeight="1">
      <c r="B85" s="119"/>
      <c r="D85" s="120" t="s">
        <v>124</v>
      </c>
      <c r="E85" s="121"/>
      <c r="F85" s="121"/>
      <c r="G85" s="121"/>
      <c r="H85" s="121"/>
      <c r="I85" s="122"/>
      <c r="J85" s="123">
        <f>J935</f>
        <v>0</v>
      </c>
      <c r="L85" s="119"/>
    </row>
    <row r="86" spans="2:12" s="9" customFormat="1" ht="19.899999999999999" hidden="1" customHeight="1">
      <c r="B86" s="119"/>
      <c r="D86" s="120" t="s">
        <v>125</v>
      </c>
      <c r="E86" s="121"/>
      <c r="F86" s="121"/>
      <c r="G86" s="121"/>
      <c r="H86" s="121"/>
      <c r="I86" s="122"/>
      <c r="J86" s="123">
        <f>J942</f>
        <v>0</v>
      </c>
      <c r="L86" s="119"/>
    </row>
    <row r="87" spans="2:12" s="9" customFormat="1" ht="19.899999999999999" hidden="1" customHeight="1">
      <c r="B87" s="119"/>
      <c r="D87" s="120" t="s">
        <v>126</v>
      </c>
      <c r="E87" s="121"/>
      <c r="F87" s="121"/>
      <c r="G87" s="121"/>
      <c r="H87" s="121"/>
      <c r="I87" s="122"/>
      <c r="J87" s="123">
        <f>J954</f>
        <v>0</v>
      </c>
      <c r="L87" s="119"/>
    </row>
    <row r="88" spans="2:12" s="9" customFormat="1" ht="19.899999999999999" hidden="1" customHeight="1">
      <c r="B88" s="119"/>
      <c r="D88" s="120" t="s">
        <v>127</v>
      </c>
      <c r="E88" s="121"/>
      <c r="F88" s="121"/>
      <c r="G88" s="121"/>
      <c r="H88" s="121"/>
      <c r="I88" s="122"/>
      <c r="J88" s="123">
        <f>J969</f>
        <v>0</v>
      </c>
      <c r="L88" s="119"/>
    </row>
    <row r="89" spans="2:12" s="9" customFormat="1" ht="19.899999999999999" hidden="1" customHeight="1">
      <c r="B89" s="119"/>
      <c r="D89" s="120" t="s">
        <v>128</v>
      </c>
      <c r="E89" s="121"/>
      <c r="F89" s="121"/>
      <c r="G89" s="121"/>
      <c r="H89" s="121"/>
      <c r="I89" s="122"/>
      <c r="J89" s="123">
        <f>J994</f>
        <v>0</v>
      </c>
      <c r="L89" s="119"/>
    </row>
    <row r="90" spans="2:12" s="8" customFormat="1" ht="24.95" hidden="1" customHeight="1">
      <c r="B90" s="114"/>
      <c r="D90" s="115" t="s">
        <v>129</v>
      </c>
      <c r="E90" s="116"/>
      <c r="F90" s="116"/>
      <c r="G90" s="116"/>
      <c r="H90" s="116"/>
      <c r="I90" s="117"/>
      <c r="J90" s="118">
        <f>J999</f>
        <v>0</v>
      </c>
      <c r="L90" s="114"/>
    </row>
    <row r="91" spans="2:12" s="9" customFormat="1" ht="19.899999999999999" hidden="1" customHeight="1">
      <c r="B91" s="119"/>
      <c r="D91" s="120" t="s">
        <v>130</v>
      </c>
      <c r="E91" s="121"/>
      <c r="F91" s="121"/>
      <c r="G91" s="121"/>
      <c r="H91" s="121"/>
      <c r="I91" s="122"/>
      <c r="J91" s="123">
        <f>J1000</f>
        <v>0</v>
      </c>
      <c r="L91" s="119"/>
    </row>
    <row r="92" spans="2:12" s="8" customFormat="1" ht="24.95" hidden="1" customHeight="1">
      <c r="B92" s="114"/>
      <c r="D92" s="115" t="s">
        <v>131</v>
      </c>
      <c r="E92" s="116"/>
      <c r="F92" s="116"/>
      <c r="G92" s="116"/>
      <c r="H92" s="116"/>
      <c r="I92" s="117"/>
      <c r="J92" s="118">
        <f>J1002</f>
        <v>0</v>
      </c>
      <c r="L92" s="114"/>
    </row>
    <row r="93" spans="2:12" s="9" customFormat="1" ht="19.899999999999999" hidden="1" customHeight="1">
      <c r="B93" s="119"/>
      <c r="D93" s="120" t="s">
        <v>132</v>
      </c>
      <c r="E93" s="121"/>
      <c r="F93" s="121"/>
      <c r="G93" s="121"/>
      <c r="H93" s="121"/>
      <c r="I93" s="122"/>
      <c r="J93" s="123">
        <f>J1003</f>
        <v>0</v>
      </c>
      <c r="L93" s="119"/>
    </row>
    <row r="94" spans="2:12" s="9" customFormat="1" ht="19.899999999999999" hidden="1" customHeight="1">
      <c r="B94" s="119"/>
      <c r="D94" s="120" t="s">
        <v>133</v>
      </c>
      <c r="E94" s="121"/>
      <c r="F94" s="121"/>
      <c r="G94" s="121"/>
      <c r="H94" s="121"/>
      <c r="I94" s="122"/>
      <c r="J94" s="123">
        <f>J1006</f>
        <v>0</v>
      </c>
      <c r="L94" s="119"/>
    </row>
    <row r="95" spans="2:12" s="9" customFormat="1" ht="19.899999999999999" hidden="1" customHeight="1">
      <c r="B95" s="119"/>
      <c r="D95" s="120" t="s">
        <v>134</v>
      </c>
      <c r="E95" s="121"/>
      <c r="F95" s="121"/>
      <c r="G95" s="121"/>
      <c r="H95" s="121"/>
      <c r="I95" s="122"/>
      <c r="J95" s="123">
        <f>J1011</f>
        <v>0</v>
      </c>
      <c r="L95" s="119"/>
    </row>
    <row r="96" spans="2:12" s="9" customFormat="1" ht="19.899999999999999" hidden="1" customHeight="1">
      <c r="B96" s="119"/>
      <c r="D96" s="120" t="s">
        <v>135</v>
      </c>
      <c r="E96" s="121"/>
      <c r="F96" s="121"/>
      <c r="G96" s="121"/>
      <c r="H96" s="121"/>
      <c r="I96" s="122"/>
      <c r="J96" s="123">
        <f>J1014</f>
        <v>0</v>
      </c>
      <c r="L96" s="119"/>
    </row>
    <row r="97" spans="2:12" s="1" customFormat="1" ht="21.75" hidden="1" customHeight="1">
      <c r="B97" s="31"/>
      <c r="I97" s="92"/>
      <c r="L97" s="31"/>
    </row>
    <row r="98" spans="2:12" s="1" customFormat="1" ht="6.95" hidden="1" customHeight="1">
      <c r="B98" s="40"/>
      <c r="C98" s="41"/>
      <c r="D98" s="41"/>
      <c r="E98" s="41"/>
      <c r="F98" s="41"/>
      <c r="G98" s="41"/>
      <c r="H98" s="41"/>
      <c r="I98" s="108"/>
      <c r="J98" s="41"/>
      <c r="K98" s="41"/>
      <c r="L98" s="31"/>
    </row>
    <row r="99" spans="2:12" ht="11.25" hidden="1"/>
    <row r="100" spans="2:12" ht="11.25" hidden="1"/>
    <row r="101" spans="2:12" ht="11.25" hidden="1"/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109"/>
      <c r="J102" s="43"/>
      <c r="K102" s="43"/>
      <c r="L102" s="31"/>
    </row>
    <row r="103" spans="2:12" s="1" customFormat="1" ht="24.95" customHeight="1">
      <c r="B103" s="31"/>
      <c r="C103" s="21" t="s">
        <v>136</v>
      </c>
      <c r="I103" s="92"/>
      <c r="L103" s="31"/>
    </row>
    <row r="104" spans="2:12" s="1" customFormat="1" ht="6.95" customHeight="1">
      <c r="B104" s="31"/>
      <c r="I104" s="92"/>
      <c r="L104" s="31"/>
    </row>
    <row r="105" spans="2:12" s="1" customFormat="1" ht="12" customHeight="1">
      <c r="B105" s="31"/>
      <c r="C105" s="26" t="s">
        <v>15</v>
      </c>
      <c r="I105" s="92"/>
      <c r="L105" s="31"/>
    </row>
    <row r="106" spans="2:12" s="1" customFormat="1" ht="16.5" customHeight="1">
      <c r="B106" s="31"/>
      <c r="E106" s="249" t="str">
        <f>E7</f>
        <v>Zlepšení infrastruktury pro vzdělávání ZŠ Šafaříkova-stavební úpravy stávající infrastruktury</v>
      </c>
      <c r="F106" s="250"/>
      <c r="G106" s="250"/>
      <c r="H106" s="250"/>
      <c r="I106" s="92"/>
      <c r="L106" s="31"/>
    </row>
    <row r="107" spans="2:12" ht="12" customHeight="1">
      <c r="B107" s="20"/>
      <c r="C107" s="26" t="s">
        <v>94</v>
      </c>
      <c r="L107" s="20"/>
    </row>
    <row r="108" spans="2:12" s="1" customFormat="1" ht="16.5" customHeight="1">
      <c r="B108" s="31"/>
      <c r="E108" s="249" t="s">
        <v>95</v>
      </c>
      <c r="F108" s="224"/>
      <c r="G108" s="224"/>
      <c r="H108" s="224"/>
      <c r="I108" s="92"/>
      <c r="L108" s="31"/>
    </row>
    <row r="109" spans="2:12" s="1" customFormat="1" ht="12" customHeight="1">
      <c r="B109" s="31"/>
      <c r="C109" s="26" t="s">
        <v>96</v>
      </c>
      <c r="I109" s="92"/>
      <c r="L109" s="31"/>
    </row>
    <row r="110" spans="2:12" s="1" customFormat="1" ht="16.5" customHeight="1">
      <c r="B110" s="31"/>
      <c r="E110" s="225" t="str">
        <f>E11</f>
        <v>01 - Stavební část</v>
      </c>
      <c r="F110" s="224"/>
      <c r="G110" s="224"/>
      <c r="H110" s="224"/>
      <c r="I110" s="92"/>
      <c r="L110" s="31"/>
    </row>
    <row r="111" spans="2:12" s="1" customFormat="1" ht="6.95" customHeight="1">
      <c r="B111" s="31"/>
      <c r="I111" s="92"/>
      <c r="L111" s="31"/>
    </row>
    <row r="112" spans="2:12" s="1" customFormat="1" ht="12" customHeight="1">
      <c r="B112" s="31"/>
      <c r="C112" s="26" t="s">
        <v>19</v>
      </c>
      <c r="F112" s="17" t="str">
        <f>F14</f>
        <v xml:space="preserve"> </v>
      </c>
      <c r="I112" s="93" t="s">
        <v>21</v>
      </c>
      <c r="J112" s="47" t="str">
        <f>IF(J14="","",J14)</f>
        <v>23. 1. 2019</v>
      </c>
      <c r="L112" s="31"/>
    </row>
    <row r="113" spans="2:65" s="1" customFormat="1" ht="6.95" customHeight="1">
      <c r="B113" s="31"/>
      <c r="I113" s="92"/>
      <c r="L113" s="31"/>
    </row>
    <row r="114" spans="2:65" s="1" customFormat="1" ht="13.7" customHeight="1">
      <c r="B114" s="31"/>
      <c r="C114" s="26" t="s">
        <v>23</v>
      </c>
      <c r="F114" s="17" t="str">
        <f>E17</f>
        <v>Město Valašské Meziříčí</v>
      </c>
      <c r="I114" s="93" t="s">
        <v>29</v>
      </c>
      <c r="J114" s="29" t="str">
        <f>E23</f>
        <v xml:space="preserve"> </v>
      </c>
      <c r="L114" s="31"/>
    </row>
    <row r="115" spans="2:65" s="1" customFormat="1" ht="13.7" customHeight="1">
      <c r="B115" s="31"/>
      <c r="C115" s="26" t="s">
        <v>27</v>
      </c>
      <c r="F115" s="17" t="str">
        <f>IF(E20="","",E20)</f>
        <v>Vyplň údaj</v>
      </c>
      <c r="I115" s="93" t="s">
        <v>32</v>
      </c>
      <c r="J115" s="29" t="str">
        <f>E26</f>
        <v>Fajfrová Irena</v>
      </c>
      <c r="L115" s="31"/>
    </row>
    <row r="116" spans="2:65" s="1" customFormat="1" ht="10.35" customHeight="1">
      <c r="B116" s="31"/>
      <c r="I116" s="92"/>
      <c r="L116" s="31"/>
    </row>
    <row r="117" spans="2:65" s="10" customFormat="1" ht="29.25" customHeight="1">
      <c r="B117" s="124"/>
      <c r="C117" s="125" t="s">
        <v>137</v>
      </c>
      <c r="D117" s="126" t="s">
        <v>54</v>
      </c>
      <c r="E117" s="126" t="s">
        <v>50</v>
      </c>
      <c r="F117" s="126" t="s">
        <v>51</v>
      </c>
      <c r="G117" s="126" t="s">
        <v>138</v>
      </c>
      <c r="H117" s="126" t="s">
        <v>139</v>
      </c>
      <c r="I117" s="127" t="s">
        <v>140</v>
      </c>
      <c r="J117" s="126" t="s">
        <v>100</v>
      </c>
      <c r="K117" s="128" t="s">
        <v>141</v>
      </c>
      <c r="L117" s="124"/>
      <c r="M117" s="54" t="s">
        <v>1</v>
      </c>
      <c r="N117" s="55" t="s">
        <v>39</v>
      </c>
      <c r="O117" s="55" t="s">
        <v>142</v>
      </c>
      <c r="P117" s="55" t="s">
        <v>143</v>
      </c>
      <c r="Q117" s="55" t="s">
        <v>144</v>
      </c>
      <c r="R117" s="55" t="s">
        <v>145</v>
      </c>
      <c r="S117" s="55" t="s">
        <v>146</v>
      </c>
      <c r="T117" s="56" t="s">
        <v>147</v>
      </c>
    </row>
    <row r="118" spans="2:65" s="1" customFormat="1" ht="22.9" customHeight="1">
      <c r="B118" s="31"/>
      <c r="C118" s="59" t="s">
        <v>148</v>
      </c>
      <c r="I118" s="92"/>
      <c r="J118" s="129">
        <f>BK118</f>
        <v>0</v>
      </c>
      <c r="L118" s="31"/>
      <c r="M118" s="57"/>
      <c r="N118" s="48"/>
      <c r="O118" s="48"/>
      <c r="P118" s="130">
        <f>P119+P720+P999+P1002</f>
        <v>0</v>
      </c>
      <c r="Q118" s="48"/>
      <c r="R118" s="130">
        <f>R119+R720+R999+R1002</f>
        <v>0.13262256</v>
      </c>
      <c r="S118" s="48"/>
      <c r="T118" s="131">
        <f>T119+T720+T999+T1002</f>
        <v>0</v>
      </c>
      <c r="AT118" s="17" t="s">
        <v>68</v>
      </c>
      <c r="AU118" s="17" t="s">
        <v>102</v>
      </c>
      <c r="BK118" s="132">
        <f>BK119+BK720+BK999+BK1002</f>
        <v>0</v>
      </c>
    </row>
    <row r="119" spans="2:65" s="11" customFormat="1" ht="25.9" customHeight="1">
      <c r="B119" s="133"/>
      <c r="D119" s="134" t="s">
        <v>68</v>
      </c>
      <c r="E119" s="135" t="s">
        <v>149</v>
      </c>
      <c r="F119" s="135" t="s">
        <v>150</v>
      </c>
      <c r="I119" s="136"/>
      <c r="J119" s="137">
        <f>BK119</f>
        <v>0</v>
      </c>
      <c r="L119" s="133"/>
      <c r="M119" s="138"/>
      <c r="N119" s="139"/>
      <c r="O119" s="139"/>
      <c r="P119" s="140">
        <f>P120+P175+P216+P300+P348+P363+P574+P588+P713+P718</f>
        <v>0</v>
      </c>
      <c r="Q119" s="139"/>
      <c r="R119" s="140">
        <f>R120+R175+R216+R300+R348+R363+R574+R588+R713+R718</f>
        <v>0.13262256</v>
      </c>
      <c r="S119" s="139"/>
      <c r="T119" s="141">
        <f>T120+T175+T216+T300+T348+T363+T574+T588+T713+T718</f>
        <v>0</v>
      </c>
      <c r="AR119" s="134" t="s">
        <v>76</v>
      </c>
      <c r="AT119" s="142" t="s">
        <v>68</v>
      </c>
      <c r="AU119" s="142" t="s">
        <v>69</v>
      </c>
      <c r="AY119" s="134" t="s">
        <v>151</v>
      </c>
      <c r="BK119" s="143">
        <f>BK120+BK175+BK216+BK300+BK348+BK363+BK574+BK588+BK713+BK718</f>
        <v>0</v>
      </c>
    </row>
    <row r="120" spans="2:65" s="11" customFormat="1" ht="22.9" customHeight="1">
      <c r="B120" s="133"/>
      <c r="D120" s="134" t="s">
        <v>68</v>
      </c>
      <c r="E120" s="144" t="s">
        <v>76</v>
      </c>
      <c r="F120" s="144" t="s">
        <v>152</v>
      </c>
      <c r="I120" s="136"/>
      <c r="J120" s="145">
        <f>BK120</f>
        <v>0</v>
      </c>
      <c r="L120" s="133"/>
      <c r="M120" s="138"/>
      <c r="N120" s="139"/>
      <c r="O120" s="139"/>
      <c r="P120" s="140">
        <f>SUM(P121:P174)</f>
        <v>0</v>
      </c>
      <c r="Q120" s="139"/>
      <c r="R120" s="140">
        <f>SUM(R121:R174)</f>
        <v>0</v>
      </c>
      <c r="S120" s="139"/>
      <c r="T120" s="141">
        <f>SUM(T121:T174)</f>
        <v>0</v>
      </c>
      <c r="AR120" s="134" t="s">
        <v>76</v>
      </c>
      <c r="AT120" s="142" t="s">
        <v>68</v>
      </c>
      <c r="AU120" s="142" t="s">
        <v>76</v>
      </c>
      <c r="AY120" s="134" t="s">
        <v>151</v>
      </c>
      <c r="BK120" s="143">
        <f>SUM(BK121:BK174)</f>
        <v>0</v>
      </c>
    </row>
    <row r="121" spans="2:65" s="1" customFormat="1" ht="16.5" customHeight="1">
      <c r="B121" s="146"/>
      <c r="C121" s="147" t="s">
        <v>76</v>
      </c>
      <c r="D121" s="147" t="s">
        <v>153</v>
      </c>
      <c r="E121" s="148" t="s">
        <v>154</v>
      </c>
      <c r="F121" s="149" t="s">
        <v>155</v>
      </c>
      <c r="G121" s="150" t="s">
        <v>156</v>
      </c>
      <c r="H121" s="151">
        <v>0.56000000000000005</v>
      </c>
      <c r="I121" s="152"/>
      <c r="J121" s="153">
        <f>ROUND(I121*H121,2)</f>
        <v>0</v>
      </c>
      <c r="K121" s="149" t="s">
        <v>1</v>
      </c>
      <c r="L121" s="31"/>
      <c r="M121" s="154" t="s">
        <v>1</v>
      </c>
      <c r="N121" s="155" t="s">
        <v>40</v>
      </c>
      <c r="O121" s="50"/>
      <c r="P121" s="156">
        <f>O121*H121</f>
        <v>0</v>
      </c>
      <c r="Q121" s="156">
        <v>0</v>
      </c>
      <c r="R121" s="156">
        <f>Q121*H121</f>
        <v>0</v>
      </c>
      <c r="S121" s="156">
        <v>0</v>
      </c>
      <c r="T121" s="157">
        <f>S121*H121</f>
        <v>0</v>
      </c>
      <c r="AR121" s="17" t="s">
        <v>157</v>
      </c>
      <c r="AT121" s="17" t="s">
        <v>153</v>
      </c>
      <c r="AU121" s="17" t="s">
        <v>78</v>
      </c>
      <c r="AY121" s="17" t="s">
        <v>151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7" t="s">
        <v>76</v>
      </c>
      <c r="BK121" s="158">
        <f>ROUND(I121*H121,2)</f>
        <v>0</v>
      </c>
      <c r="BL121" s="17" t="s">
        <v>157</v>
      </c>
      <c r="BM121" s="17" t="s">
        <v>158</v>
      </c>
    </row>
    <row r="122" spans="2:65" s="12" customFormat="1" ht="11.25">
      <c r="B122" s="159"/>
      <c r="D122" s="160" t="s">
        <v>159</v>
      </c>
      <c r="E122" s="161" t="s">
        <v>1</v>
      </c>
      <c r="F122" s="162" t="s">
        <v>160</v>
      </c>
      <c r="H122" s="161" t="s">
        <v>1</v>
      </c>
      <c r="I122" s="163"/>
      <c r="L122" s="159"/>
      <c r="M122" s="164"/>
      <c r="N122" s="165"/>
      <c r="O122" s="165"/>
      <c r="P122" s="165"/>
      <c r="Q122" s="165"/>
      <c r="R122" s="165"/>
      <c r="S122" s="165"/>
      <c r="T122" s="166"/>
      <c r="AT122" s="161" t="s">
        <v>159</v>
      </c>
      <c r="AU122" s="161" t="s">
        <v>78</v>
      </c>
      <c r="AV122" s="12" t="s">
        <v>76</v>
      </c>
      <c r="AW122" s="12" t="s">
        <v>31</v>
      </c>
      <c r="AX122" s="12" t="s">
        <v>69</v>
      </c>
      <c r="AY122" s="161" t="s">
        <v>151</v>
      </c>
    </row>
    <row r="123" spans="2:65" s="13" customFormat="1" ht="11.25">
      <c r="B123" s="167"/>
      <c r="D123" s="160" t="s">
        <v>159</v>
      </c>
      <c r="E123" s="168" t="s">
        <v>1</v>
      </c>
      <c r="F123" s="169" t="s">
        <v>161</v>
      </c>
      <c r="H123" s="170">
        <v>0.56000000000000005</v>
      </c>
      <c r="I123" s="171"/>
      <c r="L123" s="167"/>
      <c r="M123" s="172"/>
      <c r="N123" s="173"/>
      <c r="O123" s="173"/>
      <c r="P123" s="173"/>
      <c r="Q123" s="173"/>
      <c r="R123" s="173"/>
      <c r="S123" s="173"/>
      <c r="T123" s="174"/>
      <c r="AT123" s="168" t="s">
        <v>159</v>
      </c>
      <c r="AU123" s="168" t="s">
        <v>78</v>
      </c>
      <c r="AV123" s="13" t="s">
        <v>78</v>
      </c>
      <c r="AW123" s="13" t="s">
        <v>31</v>
      </c>
      <c r="AX123" s="13" t="s">
        <v>69</v>
      </c>
      <c r="AY123" s="168" t="s">
        <v>151</v>
      </c>
    </row>
    <row r="124" spans="2:65" s="14" customFormat="1" ht="11.25">
      <c r="B124" s="175"/>
      <c r="D124" s="160" t="s">
        <v>159</v>
      </c>
      <c r="E124" s="176" t="s">
        <v>1</v>
      </c>
      <c r="F124" s="177" t="s">
        <v>162</v>
      </c>
      <c r="H124" s="178">
        <v>0.56000000000000005</v>
      </c>
      <c r="I124" s="179"/>
      <c r="L124" s="175"/>
      <c r="M124" s="180"/>
      <c r="N124" s="181"/>
      <c r="O124" s="181"/>
      <c r="P124" s="181"/>
      <c r="Q124" s="181"/>
      <c r="R124" s="181"/>
      <c r="S124" s="181"/>
      <c r="T124" s="182"/>
      <c r="AT124" s="176" t="s">
        <v>159</v>
      </c>
      <c r="AU124" s="176" t="s">
        <v>78</v>
      </c>
      <c r="AV124" s="14" t="s">
        <v>157</v>
      </c>
      <c r="AW124" s="14" t="s">
        <v>31</v>
      </c>
      <c r="AX124" s="14" t="s">
        <v>76</v>
      </c>
      <c r="AY124" s="176" t="s">
        <v>151</v>
      </c>
    </row>
    <row r="125" spans="2:65" s="1" customFormat="1" ht="16.5" customHeight="1">
      <c r="B125" s="146"/>
      <c r="C125" s="147" t="s">
        <v>78</v>
      </c>
      <c r="D125" s="147" t="s">
        <v>153</v>
      </c>
      <c r="E125" s="148" t="s">
        <v>163</v>
      </c>
      <c r="F125" s="149" t="s">
        <v>164</v>
      </c>
      <c r="G125" s="150" t="s">
        <v>165</v>
      </c>
      <c r="H125" s="151">
        <v>60</v>
      </c>
      <c r="I125" s="152"/>
      <c r="J125" s="153">
        <f>ROUND(I125*H125,2)</f>
        <v>0</v>
      </c>
      <c r="K125" s="149" t="s">
        <v>1</v>
      </c>
      <c r="L125" s="31"/>
      <c r="M125" s="154" t="s">
        <v>1</v>
      </c>
      <c r="N125" s="155" t="s">
        <v>40</v>
      </c>
      <c r="O125" s="50"/>
      <c r="P125" s="156">
        <f>O125*H125</f>
        <v>0</v>
      </c>
      <c r="Q125" s="156">
        <v>0</v>
      </c>
      <c r="R125" s="156">
        <f>Q125*H125</f>
        <v>0</v>
      </c>
      <c r="S125" s="156">
        <v>0</v>
      </c>
      <c r="T125" s="157">
        <f>S125*H125</f>
        <v>0</v>
      </c>
      <c r="AR125" s="17" t="s">
        <v>157</v>
      </c>
      <c r="AT125" s="17" t="s">
        <v>153</v>
      </c>
      <c r="AU125" s="17" t="s">
        <v>78</v>
      </c>
      <c r="AY125" s="17" t="s">
        <v>151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76</v>
      </c>
      <c r="BK125" s="158">
        <f>ROUND(I125*H125,2)</f>
        <v>0</v>
      </c>
      <c r="BL125" s="17" t="s">
        <v>157</v>
      </c>
      <c r="BM125" s="17" t="s">
        <v>166</v>
      </c>
    </row>
    <row r="126" spans="2:65" s="12" customFormat="1" ht="11.25">
      <c r="B126" s="159"/>
      <c r="D126" s="160" t="s">
        <v>159</v>
      </c>
      <c r="E126" s="161" t="s">
        <v>1</v>
      </c>
      <c r="F126" s="162" t="s">
        <v>167</v>
      </c>
      <c r="H126" s="161" t="s">
        <v>1</v>
      </c>
      <c r="I126" s="163"/>
      <c r="L126" s="159"/>
      <c r="M126" s="164"/>
      <c r="N126" s="165"/>
      <c r="O126" s="165"/>
      <c r="P126" s="165"/>
      <c r="Q126" s="165"/>
      <c r="R126" s="165"/>
      <c r="S126" s="165"/>
      <c r="T126" s="166"/>
      <c r="AT126" s="161" t="s">
        <v>159</v>
      </c>
      <c r="AU126" s="161" t="s">
        <v>78</v>
      </c>
      <c r="AV126" s="12" t="s">
        <v>76</v>
      </c>
      <c r="AW126" s="12" t="s">
        <v>31</v>
      </c>
      <c r="AX126" s="12" t="s">
        <v>69</v>
      </c>
      <c r="AY126" s="161" t="s">
        <v>151</v>
      </c>
    </row>
    <row r="127" spans="2:65" s="13" customFormat="1" ht="11.25">
      <c r="B127" s="167"/>
      <c r="D127" s="160" t="s">
        <v>159</v>
      </c>
      <c r="E127" s="168" t="s">
        <v>1</v>
      </c>
      <c r="F127" s="169" t="s">
        <v>168</v>
      </c>
      <c r="H127" s="170">
        <v>60</v>
      </c>
      <c r="I127" s="171"/>
      <c r="L127" s="167"/>
      <c r="M127" s="172"/>
      <c r="N127" s="173"/>
      <c r="O127" s="173"/>
      <c r="P127" s="173"/>
      <c r="Q127" s="173"/>
      <c r="R127" s="173"/>
      <c r="S127" s="173"/>
      <c r="T127" s="174"/>
      <c r="AT127" s="168" t="s">
        <v>159</v>
      </c>
      <c r="AU127" s="168" t="s">
        <v>78</v>
      </c>
      <c r="AV127" s="13" t="s">
        <v>78</v>
      </c>
      <c r="AW127" s="13" t="s">
        <v>31</v>
      </c>
      <c r="AX127" s="13" t="s">
        <v>69</v>
      </c>
      <c r="AY127" s="168" t="s">
        <v>151</v>
      </c>
    </row>
    <row r="128" spans="2:65" s="14" customFormat="1" ht="11.25">
      <c r="B128" s="175"/>
      <c r="D128" s="160" t="s">
        <v>159</v>
      </c>
      <c r="E128" s="176" t="s">
        <v>1</v>
      </c>
      <c r="F128" s="177" t="s">
        <v>162</v>
      </c>
      <c r="H128" s="178">
        <v>60</v>
      </c>
      <c r="I128" s="179"/>
      <c r="L128" s="175"/>
      <c r="M128" s="180"/>
      <c r="N128" s="181"/>
      <c r="O128" s="181"/>
      <c r="P128" s="181"/>
      <c r="Q128" s="181"/>
      <c r="R128" s="181"/>
      <c r="S128" s="181"/>
      <c r="T128" s="182"/>
      <c r="AT128" s="176" t="s">
        <v>159</v>
      </c>
      <c r="AU128" s="176" t="s">
        <v>78</v>
      </c>
      <c r="AV128" s="14" t="s">
        <v>157</v>
      </c>
      <c r="AW128" s="14" t="s">
        <v>31</v>
      </c>
      <c r="AX128" s="14" t="s">
        <v>76</v>
      </c>
      <c r="AY128" s="176" t="s">
        <v>151</v>
      </c>
    </row>
    <row r="129" spans="2:65" s="1" customFormat="1" ht="16.5" customHeight="1">
      <c r="B129" s="146"/>
      <c r="C129" s="147" t="s">
        <v>169</v>
      </c>
      <c r="D129" s="147" t="s">
        <v>153</v>
      </c>
      <c r="E129" s="148" t="s">
        <v>170</v>
      </c>
      <c r="F129" s="149" t="s">
        <v>171</v>
      </c>
      <c r="G129" s="150" t="s">
        <v>165</v>
      </c>
      <c r="H129" s="151">
        <v>18</v>
      </c>
      <c r="I129" s="152"/>
      <c r="J129" s="153">
        <f>ROUND(I129*H129,2)</f>
        <v>0</v>
      </c>
      <c r="K129" s="149" t="s">
        <v>1</v>
      </c>
      <c r="L129" s="31"/>
      <c r="M129" s="154" t="s">
        <v>1</v>
      </c>
      <c r="N129" s="155" t="s">
        <v>40</v>
      </c>
      <c r="O129" s="50"/>
      <c r="P129" s="156">
        <f>O129*H129</f>
        <v>0</v>
      </c>
      <c r="Q129" s="156">
        <v>0</v>
      </c>
      <c r="R129" s="156">
        <f>Q129*H129</f>
        <v>0</v>
      </c>
      <c r="S129" s="156">
        <v>0</v>
      </c>
      <c r="T129" s="157">
        <f>S129*H129</f>
        <v>0</v>
      </c>
      <c r="AR129" s="17" t="s">
        <v>157</v>
      </c>
      <c r="AT129" s="17" t="s">
        <v>153</v>
      </c>
      <c r="AU129" s="17" t="s">
        <v>78</v>
      </c>
      <c r="AY129" s="17" t="s">
        <v>151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76</v>
      </c>
      <c r="BK129" s="158">
        <f>ROUND(I129*H129,2)</f>
        <v>0</v>
      </c>
      <c r="BL129" s="17" t="s">
        <v>157</v>
      </c>
      <c r="BM129" s="17" t="s">
        <v>172</v>
      </c>
    </row>
    <row r="130" spans="2:65" s="1" customFormat="1" ht="16.5" customHeight="1">
      <c r="B130" s="146"/>
      <c r="C130" s="147" t="s">
        <v>157</v>
      </c>
      <c r="D130" s="147" t="s">
        <v>153</v>
      </c>
      <c r="E130" s="148" t="s">
        <v>173</v>
      </c>
      <c r="F130" s="149" t="s">
        <v>174</v>
      </c>
      <c r="G130" s="150" t="s">
        <v>165</v>
      </c>
      <c r="H130" s="151">
        <v>39.090000000000003</v>
      </c>
      <c r="I130" s="152"/>
      <c r="J130" s="153">
        <f>ROUND(I130*H130,2)</f>
        <v>0</v>
      </c>
      <c r="K130" s="149" t="s">
        <v>1</v>
      </c>
      <c r="L130" s="31"/>
      <c r="M130" s="154" t="s">
        <v>1</v>
      </c>
      <c r="N130" s="155" t="s">
        <v>40</v>
      </c>
      <c r="O130" s="50"/>
      <c r="P130" s="156">
        <f>O130*H130</f>
        <v>0</v>
      </c>
      <c r="Q130" s="156">
        <v>0</v>
      </c>
      <c r="R130" s="156">
        <f>Q130*H130</f>
        <v>0</v>
      </c>
      <c r="S130" s="156">
        <v>0</v>
      </c>
      <c r="T130" s="157">
        <f>S130*H130</f>
        <v>0</v>
      </c>
      <c r="AR130" s="17" t="s">
        <v>157</v>
      </c>
      <c r="AT130" s="17" t="s">
        <v>153</v>
      </c>
      <c r="AU130" s="17" t="s">
        <v>78</v>
      </c>
      <c r="AY130" s="17" t="s">
        <v>151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76</v>
      </c>
      <c r="BK130" s="158">
        <f>ROUND(I130*H130,2)</f>
        <v>0</v>
      </c>
      <c r="BL130" s="17" t="s">
        <v>157</v>
      </c>
      <c r="BM130" s="17" t="s">
        <v>175</v>
      </c>
    </row>
    <row r="131" spans="2:65" s="1" customFormat="1" ht="16.5" customHeight="1">
      <c r="B131" s="146"/>
      <c r="C131" s="147" t="s">
        <v>176</v>
      </c>
      <c r="D131" s="147" t="s">
        <v>153</v>
      </c>
      <c r="E131" s="148" t="s">
        <v>177</v>
      </c>
      <c r="F131" s="149" t="s">
        <v>178</v>
      </c>
      <c r="G131" s="150" t="s">
        <v>165</v>
      </c>
      <c r="H131" s="151">
        <v>11.727</v>
      </c>
      <c r="I131" s="152"/>
      <c r="J131" s="153">
        <f>ROUND(I131*H131,2)</f>
        <v>0</v>
      </c>
      <c r="K131" s="149" t="s">
        <v>1</v>
      </c>
      <c r="L131" s="31"/>
      <c r="M131" s="154" t="s">
        <v>1</v>
      </c>
      <c r="N131" s="155" t="s">
        <v>40</v>
      </c>
      <c r="O131" s="50"/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AR131" s="17" t="s">
        <v>157</v>
      </c>
      <c r="AT131" s="17" t="s">
        <v>153</v>
      </c>
      <c r="AU131" s="17" t="s">
        <v>78</v>
      </c>
      <c r="AY131" s="17" t="s">
        <v>151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76</v>
      </c>
      <c r="BK131" s="158">
        <f>ROUND(I131*H131,2)</f>
        <v>0</v>
      </c>
      <c r="BL131" s="17" t="s">
        <v>157</v>
      </c>
      <c r="BM131" s="17" t="s">
        <v>179</v>
      </c>
    </row>
    <row r="132" spans="2:65" s="1" customFormat="1" ht="16.5" customHeight="1">
      <c r="B132" s="146"/>
      <c r="C132" s="147" t="s">
        <v>180</v>
      </c>
      <c r="D132" s="147" t="s">
        <v>153</v>
      </c>
      <c r="E132" s="148" t="s">
        <v>181</v>
      </c>
      <c r="F132" s="149" t="s">
        <v>182</v>
      </c>
      <c r="G132" s="150" t="s">
        <v>165</v>
      </c>
      <c r="H132" s="151">
        <v>38.4</v>
      </c>
      <c r="I132" s="152"/>
      <c r="J132" s="153">
        <f>ROUND(I132*H132,2)</f>
        <v>0</v>
      </c>
      <c r="K132" s="149" t="s">
        <v>1</v>
      </c>
      <c r="L132" s="31"/>
      <c r="M132" s="154" t="s">
        <v>1</v>
      </c>
      <c r="N132" s="155" t="s">
        <v>40</v>
      </c>
      <c r="O132" s="50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AR132" s="17" t="s">
        <v>157</v>
      </c>
      <c r="AT132" s="17" t="s">
        <v>153</v>
      </c>
      <c r="AU132" s="17" t="s">
        <v>78</v>
      </c>
      <c r="AY132" s="17" t="s">
        <v>151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76</v>
      </c>
      <c r="BK132" s="158">
        <f>ROUND(I132*H132,2)</f>
        <v>0</v>
      </c>
      <c r="BL132" s="17" t="s">
        <v>157</v>
      </c>
      <c r="BM132" s="17" t="s">
        <v>183</v>
      </c>
    </row>
    <row r="133" spans="2:65" s="12" customFormat="1" ht="11.25">
      <c r="B133" s="159"/>
      <c r="D133" s="160" t="s">
        <v>159</v>
      </c>
      <c r="E133" s="161" t="s">
        <v>1</v>
      </c>
      <c r="F133" s="162" t="s">
        <v>184</v>
      </c>
      <c r="H133" s="161" t="s">
        <v>1</v>
      </c>
      <c r="I133" s="163"/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159</v>
      </c>
      <c r="AU133" s="161" t="s">
        <v>78</v>
      </c>
      <c r="AV133" s="12" t="s">
        <v>76</v>
      </c>
      <c r="AW133" s="12" t="s">
        <v>31</v>
      </c>
      <c r="AX133" s="12" t="s">
        <v>69</v>
      </c>
      <c r="AY133" s="161" t="s">
        <v>151</v>
      </c>
    </row>
    <row r="134" spans="2:65" s="13" customFormat="1" ht="11.25">
      <c r="B134" s="167"/>
      <c r="D134" s="160" t="s">
        <v>159</v>
      </c>
      <c r="E134" s="168" t="s">
        <v>1</v>
      </c>
      <c r="F134" s="169" t="s">
        <v>185</v>
      </c>
      <c r="H134" s="170">
        <v>38.4</v>
      </c>
      <c r="I134" s="171"/>
      <c r="L134" s="167"/>
      <c r="M134" s="172"/>
      <c r="N134" s="173"/>
      <c r="O134" s="173"/>
      <c r="P134" s="173"/>
      <c r="Q134" s="173"/>
      <c r="R134" s="173"/>
      <c r="S134" s="173"/>
      <c r="T134" s="174"/>
      <c r="AT134" s="168" t="s">
        <v>159</v>
      </c>
      <c r="AU134" s="168" t="s">
        <v>78</v>
      </c>
      <c r="AV134" s="13" t="s">
        <v>78</v>
      </c>
      <c r="AW134" s="13" t="s">
        <v>31</v>
      </c>
      <c r="AX134" s="13" t="s">
        <v>69</v>
      </c>
      <c r="AY134" s="168" t="s">
        <v>151</v>
      </c>
    </row>
    <row r="135" spans="2:65" s="14" customFormat="1" ht="11.25">
      <c r="B135" s="175"/>
      <c r="D135" s="160" t="s">
        <v>159</v>
      </c>
      <c r="E135" s="176" t="s">
        <v>1</v>
      </c>
      <c r="F135" s="177" t="s">
        <v>162</v>
      </c>
      <c r="H135" s="178">
        <v>38.4</v>
      </c>
      <c r="I135" s="179"/>
      <c r="L135" s="175"/>
      <c r="M135" s="180"/>
      <c r="N135" s="181"/>
      <c r="O135" s="181"/>
      <c r="P135" s="181"/>
      <c r="Q135" s="181"/>
      <c r="R135" s="181"/>
      <c r="S135" s="181"/>
      <c r="T135" s="182"/>
      <c r="AT135" s="176" t="s">
        <v>159</v>
      </c>
      <c r="AU135" s="176" t="s">
        <v>78</v>
      </c>
      <c r="AV135" s="14" t="s">
        <v>157</v>
      </c>
      <c r="AW135" s="14" t="s">
        <v>31</v>
      </c>
      <c r="AX135" s="14" t="s">
        <v>76</v>
      </c>
      <c r="AY135" s="176" t="s">
        <v>151</v>
      </c>
    </row>
    <row r="136" spans="2:65" s="1" customFormat="1" ht="16.5" customHeight="1">
      <c r="B136" s="146"/>
      <c r="C136" s="147" t="s">
        <v>186</v>
      </c>
      <c r="D136" s="147" t="s">
        <v>153</v>
      </c>
      <c r="E136" s="148" t="s">
        <v>187</v>
      </c>
      <c r="F136" s="149" t="s">
        <v>188</v>
      </c>
      <c r="G136" s="150" t="s">
        <v>165</v>
      </c>
      <c r="H136" s="151">
        <v>11.52</v>
      </c>
      <c r="I136" s="152"/>
      <c r="J136" s="153">
        <f>ROUND(I136*H136,2)</f>
        <v>0</v>
      </c>
      <c r="K136" s="149" t="s">
        <v>1</v>
      </c>
      <c r="L136" s="31"/>
      <c r="M136" s="154" t="s">
        <v>1</v>
      </c>
      <c r="N136" s="155" t="s">
        <v>40</v>
      </c>
      <c r="O136" s="50"/>
      <c r="P136" s="156">
        <f>O136*H136</f>
        <v>0</v>
      </c>
      <c r="Q136" s="156">
        <v>0</v>
      </c>
      <c r="R136" s="156">
        <f>Q136*H136</f>
        <v>0</v>
      </c>
      <c r="S136" s="156">
        <v>0</v>
      </c>
      <c r="T136" s="157">
        <f>S136*H136</f>
        <v>0</v>
      </c>
      <c r="AR136" s="17" t="s">
        <v>157</v>
      </c>
      <c r="AT136" s="17" t="s">
        <v>153</v>
      </c>
      <c r="AU136" s="17" t="s">
        <v>78</v>
      </c>
      <c r="AY136" s="17" t="s">
        <v>151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76</v>
      </c>
      <c r="BK136" s="158">
        <f>ROUND(I136*H136,2)</f>
        <v>0</v>
      </c>
      <c r="BL136" s="17" t="s">
        <v>157</v>
      </c>
      <c r="BM136" s="17" t="s">
        <v>189</v>
      </c>
    </row>
    <row r="137" spans="2:65" s="1" customFormat="1" ht="16.5" customHeight="1">
      <c r="B137" s="146"/>
      <c r="C137" s="147" t="s">
        <v>190</v>
      </c>
      <c r="D137" s="147" t="s">
        <v>153</v>
      </c>
      <c r="E137" s="148" t="s">
        <v>191</v>
      </c>
      <c r="F137" s="149" t="s">
        <v>192</v>
      </c>
      <c r="G137" s="150" t="s">
        <v>165</v>
      </c>
      <c r="H137" s="151">
        <v>6.1559999999999997</v>
      </c>
      <c r="I137" s="152"/>
      <c r="J137" s="153">
        <f>ROUND(I137*H137,2)</f>
        <v>0</v>
      </c>
      <c r="K137" s="149" t="s">
        <v>1</v>
      </c>
      <c r="L137" s="31"/>
      <c r="M137" s="154" t="s">
        <v>1</v>
      </c>
      <c r="N137" s="155" t="s">
        <v>40</v>
      </c>
      <c r="O137" s="50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AR137" s="17" t="s">
        <v>157</v>
      </c>
      <c r="AT137" s="17" t="s">
        <v>153</v>
      </c>
      <c r="AU137" s="17" t="s">
        <v>78</v>
      </c>
      <c r="AY137" s="17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76</v>
      </c>
      <c r="BK137" s="158">
        <f>ROUND(I137*H137,2)</f>
        <v>0</v>
      </c>
      <c r="BL137" s="17" t="s">
        <v>157</v>
      </c>
      <c r="BM137" s="17" t="s">
        <v>193</v>
      </c>
    </row>
    <row r="138" spans="2:65" s="12" customFormat="1" ht="11.25">
      <c r="B138" s="159"/>
      <c r="D138" s="160" t="s">
        <v>159</v>
      </c>
      <c r="E138" s="161" t="s">
        <v>1</v>
      </c>
      <c r="F138" s="162" t="s">
        <v>194</v>
      </c>
      <c r="H138" s="161" t="s">
        <v>1</v>
      </c>
      <c r="I138" s="163"/>
      <c r="L138" s="159"/>
      <c r="M138" s="164"/>
      <c r="N138" s="165"/>
      <c r="O138" s="165"/>
      <c r="P138" s="165"/>
      <c r="Q138" s="165"/>
      <c r="R138" s="165"/>
      <c r="S138" s="165"/>
      <c r="T138" s="166"/>
      <c r="AT138" s="161" t="s">
        <v>159</v>
      </c>
      <c r="AU138" s="161" t="s">
        <v>78</v>
      </c>
      <c r="AV138" s="12" t="s">
        <v>76</v>
      </c>
      <c r="AW138" s="12" t="s">
        <v>31</v>
      </c>
      <c r="AX138" s="12" t="s">
        <v>69</v>
      </c>
      <c r="AY138" s="161" t="s">
        <v>151</v>
      </c>
    </row>
    <row r="139" spans="2:65" s="13" customFormat="1" ht="11.25">
      <c r="B139" s="167"/>
      <c r="D139" s="160" t="s">
        <v>159</v>
      </c>
      <c r="E139" s="168" t="s">
        <v>1</v>
      </c>
      <c r="F139" s="169" t="s">
        <v>195</v>
      </c>
      <c r="H139" s="170">
        <v>4.8600000000000003</v>
      </c>
      <c r="I139" s="171"/>
      <c r="L139" s="167"/>
      <c r="M139" s="172"/>
      <c r="N139" s="173"/>
      <c r="O139" s="173"/>
      <c r="P139" s="173"/>
      <c r="Q139" s="173"/>
      <c r="R139" s="173"/>
      <c r="S139" s="173"/>
      <c r="T139" s="174"/>
      <c r="AT139" s="168" t="s">
        <v>159</v>
      </c>
      <c r="AU139" s="168" t="s">
        <v>78</v>
      </c>
      <c r="AV139" s="13" t="s">
        <v>78</v>
      </c>
      <c r="AW139" s="13" t="s">
        <v>31</v>
      </c>
      <c r="AX139" s="13" t="s">
        <v>69</v>
      </c>
      <c r="AY139" s="168" t="s">
        <v>151</v>
      </c>
    </row>
    <row r="140" spans="2:65" s="13" customFormat="1" ht="11.25">
      <c r="B140" s="167"/>
      <c r="D140" s="160" t="s">
        <v>159</v>
      </c>
      <c r="E140" s="168" t="s">
        <v>1</v>
      </c>
      <c r="F140" s="169" t="s">
        <v>196</v>
      </c>
      <c r="H140" s="170">
        <v>1.296</v>
      </c>
      <c r="I140" s="171"/>
      <c r="L140" s="167"/>
      <c r="M140" s="172"/>
      <c r="N140" s="173"/>
      <c r="O140" s="173"/>
      <c r="P140" s="173"/>
      <c r="Q140" s="173"/>
      <c r="R140" s="173"/>
      <c r="S140" s="173"/>
      <c r="T140" s="174"/>
      <c r="AT140" s="168" t="s">
        <v>159</v>
      </c>
      <c r="AU140" s="168" t="s">
        <v>78</v>
      </c>
      <c r="AV140" s="13" t="s">
        <v>78</v>
      </c>
      <c r="AW140" s="13" t="s">
        <v>31</v>
      </c>
      <c r="AX140" s="13" t="s">
        <v>69</v>
      </c>
      <c r="AY140" s="168" t="s">
        <v>151</v>
      </c>
    </row>
    <row r="141" spans="2:65" s="14" customFormat="1" ht="11.25">
      <c r="B141" s="175"/>
      <c r="D141" s="160" t="s">
        <v>159</v>
      </c>
      <c r="E141" s="176" t="s">
        <v>1</v>
      </c>
      <c r="F141" s="177" t="s">
        <v>162</v>
      </c>
      <c r="H141" s="178">
        <v>6.1559999999999997</v>
      </c>
      <c r="I141" s="179"/>
      <c r="L141" s="175"/>
      <c r="M141" s="180"/>
      <c r="N141" s="181"/>
      <c r="O141" s="181"/>
      <c r="P141" s="181"/>
      <c r="Q141" s="181"/>
      <c r="R141" s="181"/>
      <c r="S141" s="181"/>
      <c r="T141" s="182"/>
      <c r="AT141" s="176" t="s">
        <v>159</v>
      </c>
      <c r="AU141" s="176" t="s">
        <v>78</v>
      </c>
      <c r="AV141" s="14" t="s">
        <v>157</v>
      </c>
      <c r="AW141" s="14" t="s">
        <v>31</v>
      </c>
      <c r="AX141" s="14" t="s">
        <v>76</v>
      </c>
      <c r="AY141" s="176" t="s">
        <v>151</v>
      </c>
    </row>
    <row r="142" spans="2:65" s="1" customFormat="1" ht="16.5" customHeight="1">
      <c r="B142" s="146"/>
      <c r="C142" s="147" t="s">
        <v>197</v>
      </c>
      <c r="D142" s="147" t="s">
        <v>153</v>
      </c>
      <c r="E142" s="148" t="s">
        <v>198</v>
      </c>
      <c r="F142" s="149" t="s">
        <v>199</v>
      </c>
      <c r="G142" s="150" t="s">
        <v>156</v>
      </c>
      <c r="H142" s="151">
        <v>128</v>
      </c>
      <c r="I142" s="152"/>
      <c r="J142" s="153">
        <f>ROUND(I142*H142,2)</f>
        <v>0</v>
      </c>
      <c r="K142" s="149" t="s">
        <v>1</v>
      </c>
      <c r="L142" s="31"/>
      <c r="M142" s="154" t="s">
        <v>1</v>
      </c>
      <c r="N142" s="155" t="s">
        <v>40</v>
      </c>
      <c r="O142" s="50"/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AR142" s="17" t="s">
        <v>157</v>
      </c>
      <c r="AT142" s="17" t="s">
        <v>153</v>
      </c>
      <c r="AU142" s="17" t="s">
        <v>78</v>
      </c>
      <c r="AY142" s="17" t="s">
        <v>151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76</v>
      </c>
      <c r="BK142" s="158">
        <f>ROUND(I142*H142,2)</f>
        <v>0</v>
      </c>
      <c r="BL142" s="17" t="s">
        <v>157</v>
      </c>
      <c r="BM142" s="17" t="s">
        <v>200</v>
      </c>
    </row>
    <row r="143" spans="2:65" s="1" customFormat="1" ht="16.5" customHeight="1">
      <c r="B143" s="146"/>
      <c r="C143" s="147" t="s">
        <v>201</v>
      </c>
      <c r="D143" s="147" t="s">
        <v>153</v>
      </c>
      <c r="E143" s="148" t="s">
        <v>202</v>
      </c>
      <c r="F143" s="149" t="s">
        <v>203</v>
      </c>
      <c r="G143" s="150" t="s">
        <v>156</v>
      </c>
      <c r="H143" s="151">
        <v>128</v>
      </c>
      <c r="I143" s="152"/>
      <c r="J143" s="153">
        <f>ROUND(I143*H143,2)</f>
        <v>0</v>
      </c>
      <c r="K143" s="149" t="s">
        <v>1</v>
      </c>
      <c r="L143" s="31"/>
      <c r="M143" s="154" t="s">
        <v>1</v>
      </c>
      <c r="N143" s="155" t="s">
        <v>40</v>
      </c>
      <c r="O143" s="50"/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AR143" s="17" t="s">
        <v>157</v>
      </c>
      <c r="AT143" s="17" t="s">
        <v>153</v>
      </c>
      <c r="AU143" s="17" t="s">
        <v>78</v>
      </c>
      <c r="AY143" s="17" t="s">
        <v>151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7" t="s">
        <v>76</v>
      </c>
      <c r="BK143" s="158">
        <f>ROUND(I143*H143,2)</f>
        <v>0</v>
      </c>
      <c r="BL143" s="17" t="s">
        <v>157</v>
      </c>
      <c r="BM143" s="17" t="s">
        <v>204</v>
      </c>
    </row>
    <row r="144" spans="2:65" s="1" customFormat="1" ht="16.5" customHeight="1">
      <c r="B144" s="146"/>
      <c r="C144" s="147" t="s">
        <v>205</v>
      </c>
      <c r="D144" s="147" t="s">
        <v>153</v>
      </c>
      <c r="E144" s="148" t="s">
        <v>206</v>
      </c>
      <c r="F144" s="149" t="s">
        <v>207</v>
      </c>
      <c r="G144" s="150" t="s">
        <v>156</v>
      </c>
      <c r="H144" s="151">
        <v>27.704999999999998</v>
      </c>
      <c r="I144" s="152"/>
      <c r="J144" s="153">
        <f>ROUND(I144*H144,2)</f>
        <v>0</v>
      </c>
      <c r="K144" s="149" t="s">
        <v>1</v>
      </c>
      <c r="L144" s="31"/>
      <c r="M144" s="154" t="s">
        <v>1</v>
      </c>
      <c r="N144" s="155" t="s">
        <v>40</v>
      </c>
      <c r="O144" s="50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AR144" s="17" t="s">
        <v>157</v>
      </c>
      <c r="AT144" s="17" t="s">
        <v>153</v>
      </c>
      <c r="AU144" s="17" t="s">
        <v>78</v>
      </c>
      <c r="AY144" s="17" t="s">
        <v>151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76</v>
      </c>
      <c r="BK144" s="158">
        <f>ROUND(I144*H144,2)</f>
        <v>0</v>
      </c>
      <c r="BL144" s="17" t="s">
        <v>157</v>
      </c>
      <c r="BM144" s="17" t="s">
        <v>208</v>
      </c>
    </row>
    <row r="145" spans="2:65" s="13" customFormat="1" ht="11.25">
      <c r="B145" s="167"/>
      <c r="D145" s="160" t="s">
        <v>159</v>
      </c>
      <c r="E145" s="168" t="s">
        <v>1</v>
      </c>
      <c r="F145" s="169" t="s">
        <v>209</v>
      </c>
      <c r="H145" s="170">
        <v>22.027999999999999</v>
      </c>
      <c r="I145" s="171"/>
      <c r="L145" s="167"/>
      <c r="M145" s="172"/>
      <c r="N145" s="173"/>
      <c r="O145" s="173"/>
      <c r="P145" s="173"/>
      <c r="Q145" s="173"/>
      <c r="R145" s="173"/>
      <c r="S145" s="173"/>
      <c r="T145" s="174"/>
      <c r="AT145" s="168" t="s">
        <v>159</v>
      </c>
      <c r="AU145" s="168" t="s">
        <v>78</v>
      </c>
      <c r="AV145" s="13" t="s">
        <v>78</v>
      </c>
      <c r="AW145" s="13" t="s">
        <v>31</v>
      </c>
      <c r="AX145" s="13" t="s">
        <v>69</v>
      </c>
      <c r="AY145" s="168" t="s">
        <v>151</v>
      </c>
    </row>
    <row r="146" spans="2:65" s="13" customFormat="1" ht="11.25">
      <c r="B146" s="167"/>
      <c r="D146" s="160" t="s">
        <v>159</v>
      </c>
      <c r="E146" s="168" t="s">
        <v>1</v>
      </c>
      <c r="F146" s="169" t="s">
        <v>210</v>
      </c>
      <c r="H146" s="170">
        <v>5.6769999999999996</v>
      </c>
      <c r="I146" s="171"/>
      <c r="L146" s="167"/>
      <c r="M146" s="172"/>
      <c r="N146" s="173"/>
      <c r="O146" s="173"/>
      <c r="P146" s="173"/>
      <c r="Q146" s="173"/>
      <c r="R146" s="173"/>
      <c r="S146" s="173"/>
      <c r="T146" s="174"/>
      <c r="AT146" s="168" t="s">
        <v>159</v>
      </c>
      <c r="AU146" s="168" t="s">
        <v>78</v>
      </c>
      <c r="AV146" s="13" t="s">
        <v>78</v>
      </c>
      <c r="AW146" s="13" t="s">
        <v>31</v>
      </c>
      <c r="AX146" s="13" t="s">
        <v>69</v>
      </c>
      <c r="AY146" s="168" t="s">
        <v>151</v>
      </c>
    </row>
    <row r="147" spans="2:65" s="14" customFormat="1" ht="11.25">
      <c r="B147" s="175"/>
      <c r="D147" s="160" t="s">
        <v>159</v>
      </c>
      <c r="E147" s="176" t="s">
        <v>1</v>
      </c>
      <c r="F147" s="177" t="s">
        <v>162</v>
      </c>
      <c r="H147" s="178">
        <v>27.704999999999998</v>
      </c>
      <c r="I147" s="179"/>
      <c r="L147" s="175"/>
      <c r="M147" s="180"/>
      <c r="N147" s="181"/>
      <c r="O147" s="181"/>
      <c r="P147" s="181"/>
      <c r="Q147" s="181"/>
      <c r="R147" s="181"/>
      <c r="S147" s="181"/>
      <c r="T147" s="182"/>
      <c r="AT147" s="176" t="s">
        <v>159</v>
      </c>
      <c r="AU147" s="176" t="s">
        <v>78</v>
      </c>
      <c r="AV147" s="14" t="s">
        <v>157</v>
      </c>
      <c r="AW147" s="14" t="s">
        <v>31</v>
      </c>
      <c r="AX147" s="14" t="s">
        <v>76</v>
      </c>
      <c r="AY147" s="176" t="s">
        <v>151</v>
      </c>
    </row>
    <row r="148" spans="2:65" s="1" customFormat="1" ht="16.5" customHeight="1">
      <c r="B148" s="146"/>
      <c r="C148" s="147" t="s">
        <v>211</v>
      </c>
      <c r="D148" s="147" t="s">
        <v>153</v>
      </c>
      <c r="E148" s="148" t="s">
        <v>212</v>
      </c>
      <c r="F148" s="149" t="s">
        <v>213</v>
      </c>
      <c r="G148" s="150" t="s">
        <v>156</v>
      </c>
      <c r="H148" s="151">
        <v>27.704999999999998</v>
      </c>
      <c r="I148" s="152"/>
      <c r="J148" s="153">
        <f t="shared" ref="J148:J154" si="0">ROUND(I148*H148,2)</f>
        <v>0</v>
      </c>
      <c r="K148" s="149" t="s">
        <v>1</v>
      </c>
      <c r="L148" s="31"/>
      <c r="M148" s="154" t="s">
        <v>1</v>
      </c>
      <c r="N148" s="155" t="s">
        <v>40</v>
      </c>
      <c r="O148" s="50"/>
      <c r="P148" s="156">
        <f t="shared" ref="P148:P154" si="1">O148*H148</f>
        <v>0</v>
      </c>
      <c r="Q148" s="156">
        <v>0</v>
      </c>
      <c r="R148" s="156">
        <f t="shared" ref="R148:R154" si="2">Q148*H148</f>
        <v>0</v>
      </c>
      <c r="S148" s="156">
        <v>0</v>
      </c>
      <c r="T148" s="157">
        <f t="shared" ref="T148:T154" si="3">S148*H148</f>
        <v>0</v>
      </c>
      <c r="AR148" s="17" t="s">
        <v>157</v>
      </c>
      <c r="AT148" s="17" t="s">
        <v>153</v>
      </c>
      <c r="AU148" s="17" t="s">
        <v>78</v>
      </c>
      <c r="AY148" s="17" t="s">
        <v>151</v>
      </c>
      <c r="BE148" s="158">
        <f t="shared" ref="BE148:BE154" si="4">IF(N148="základní",J148,0)</f>
        <v>0</v>
      </c>
      <c r="BF148" s="158">
        <f t="shared" ref="BF148:BF154" si="5">IF(N148="snížená",J148,0)</f>
        <v>0</v>
      </c>
      <c r="BG148" s="158">
        <f t="shared" ref="BG148:BG154" si="6">IF(N148="zákl. přenesená",J148,0)</f>
        <v>0</v>
      </c>
      <c r="BH148" s="158">
        <f t="shared" ref="BH148:BH154" si="7">IF(N148="sníž. přenesená",J148,0)</f>
        <v>0</v>
      </c>
      <c r="BI148" s="158">
        <f t="shared" ref="BI148:BI154" si="8">IF(N148="nulová",J148,0)</f>
        <v>0</v>
      </c>
      <c r="BJ148" s="17" t="s">
        <v>76</v>
      </c>
      <c r="BK148" s="158">
        <f t="shared" ref="BK148:BK154" si="9">ROUND(I148*H148,2)</f>
        <v>0</v>
      </c>
      <c r="BL148" s="17" t="s">
        <v>157</v>
      </c>
      <c r="BM148" s="17" t="s">
        <v>214</v>
      </c>
    </row>
    <row r="149" spans="2:65" s="1" customFormat="1" ht="16.5" customHeight="1">
      <c r="B149" s="146"/>
      <c r="C149" s="147" t="s">
        <v>215</v>
      </c>
      <c r="D149" s="147" t="s">
        <v>153</v>
      </c>
      <c r="E149" s="148" t="s">
        <v>216</v>
      </c>
      <c r="F149" s="149" t="s">
        <v>217</v>
      </c>
      <c r="G149" s="150" t="s">
        <v>165</v>
      </c>
      <c r="H149" s="151">
        <v>39.090000000000003</v>
      </c>
      <c r="I149" s="152"/>
      <c r="J149" s="153">
        <f t="shared" si="0"/>
        <v>0</v>
      </c>
      <c r="K149" s="149" t="s">
        <v>1</v>
      </c>
      <c r="L149" s="31"/>
      <c r="M149" s="154" t="s">
        <v>1</v>
      </c>
      <c r="N149" s="155" t="s">
        <v>40</v>
      </c>
      <c r="O149" s="50"/>
      <c r="P149" s="156">
        <f t="shared" si="1"/>
        <v>0</v>
      </c>
      <c r="Q149" s="156">
        <v>0</v>
      </c>
      <c r="R149" s="156">
        <f t="shared" si="2"/>
        <v>0</v>
      </c>
      <c r="S149" s="156">
        <v>0</v>
      </c>
      <c r="T149" s="157">
        <f t="shared" si="3"/>
        <v>0</v>
      </c>
      <c r="AR149" s="17" t="s">
        <v>157</v>
      </c>
      <c r="AT149" s="17" t="s">
        <v>153</v>
      </c>
      <c r="AU149" s="17" t="s">
        <v>78</v>
      </c>
      <c r="AY149" s="17" t="s">
        <v>151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7" t="s">
        <v>76</v>
      </c>
      <c r="BK149" s="158">
        <f t="shared" si="9"/>
        <v>0</v>
      </c>
      <c r="BL149" s="17" t="s">
        <v>157</v>
      </c>
      <c r="BM149" s="17" t="s">
        <v>218</v>
      </c>
    </row>
    <row r="150" spans="2:65" s="1" customFormat="1" ht="16.5" customHeight="1">
      <c r="B150" s="146"/>
      <c r="C150" s="147" t="s">
        <v>219</v>
      </c>
      <c r="D150" s="147" t="s">
        <v>153</v>
      </c>
      <c r="E150" s="148" t="s">
        <v>220</v>
      </c>
      <c r="F150" s="149" t="s">
        <v>221</v>
      </c>
      <c r="G150" s="150" t="s">
        <v>165</v>
      </c>
      <c r="H150" s="151">
        <v>39.090000000000003</v>
      </c>
      <c r="I150" s="152"/>
      <c r="J150" s="153">
        <f t="shared" si="0"/>
        <v>0</v>
      </c>
      <c r="K150" s="149" t="s">
        <v>1</v>
      </c>
      <c r="L150" s="31"/>
      <c r="M150" s="154" t="s">
        <v>1</v>
      </c>
      <c r="N150" s="155" t="s">
        <v>40</v>
      </c>
      <c r="O150" s="50"/>
      <c r="P150" s="156">
        <f t="shared" si="1"/>
        <v>0</v>
      </c>
      <c r="Q150" s="156">
        <v>0</v>
      </c>
      <c r="R150" s="156">
        <f t="shared" si="2"/>
        <v>0</v>
      </c>
      <c r="S150" s="156">
        <v>0</v>
      </c>
      <c r="T150" s="157">
        <f t="shared" si="3"/>
        <v>0</v>
      </c>
      <c r="AR150" s="17" t="s">
        <v>157</v>
      </c>
      <c r="AT150" s="17" t="s">
        <v>153</v>
      </c>
      <c r="AU150" s="17" t="s">
        <v>78</v>
      </c>
      <c r="AY150" s="17" t="s">
        <v>151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7" t="s">
        <v>76</v>
      </c>
      <c r="BK150" s="158">
        <f t="shared" si="9"/>
        <v>0</v>
      </c>
      <c r="BL150" s="17" t="s">
        <v>157</v>
      </c>
      <c r="BM150" s="17" t="s">
        <v>222</v>
      </c>
    </row>
    <row r="151" spans="2:65" s="1" customFormat="1" ht="16.5" customHeight="1">
      <c r="B151" s="146"/>
      <c r="C151" s="147" t="s">
        <v>8</v>
      </c>
      <c r="D151" s="147" t="s">
        <v>153</v>
      </c>
      <c r="E151" s="148" t="s">
        <v>223</v>
      </c>
      <c r="F151" s="149" t="s">
        <v>224</v>
      </c>
      <c r="G151" s="150" t="s">
        <v>225</v>
      </c>
      <c r="H151" s="151">
        <v>15</v>
      </c>
      <c r="I151" s="152"/>
      <c r="J151" s="153">
        <f t="shared" si="0"/>
        <v>0</v>
      </c>
      <c r="K151" s="149" t="s">
        <v>1</v>
      </c>
      <c r="L151" s="31"/>
      <c r="M151" s="154" t="s">
        <v>1</v>
      </c>
      <c r="N151" s="155" t="s">
        <v>40</v>
      </c>
      <c r="O151" s="50"/>
      <c r="P151" s="156">
        <f t="shared" si="1"/>
        <v>0</v>
      </c>
      <c r="Q151" s="156">
        <v>0</v>
      </c>
      <c r="R151" s="156">
        <f t="shared" si="2"/>
        <v>0</v>
      </c>
      <c r="S151" s="156">
        <v>0</v>
      </c>
      <c r="T151" s="157">
        <f t="shared" si="3"/>
        <v>0</v>
      </c>
      <c r="AR151" s="17" t="s">
        <v>157</v>
      </c>
      <c r="AT151" s="17" t="s">
        <v>153</v>
      </c>
      <c r="AU151" s="17" t="s">
        <v>78</v>
      </c>
      <c r="AY151" s="17" t="s">
        <v>151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7" t="s">
        <v>76</v>
      </c>
      <c r="BK151" s="158">
        <f t="shared" si="9"/>
        <v>0</v>
      </c>
      <c r="BL151" s="17" t="s">
        <v>157</v>
      </c>
      <c r="BM151" s="17" t="s">
        <v>226</v>
      </c>
    </row>
    <row r="152" spans="2:65" s="1" customFormat="1" ht="16.5" customHeight="1">
      <c r="B152" s="146"/>
      <c r="C152" s="147" t="s">
        <v>227</v>
      </c>
      <c r="D152" s="147" t="s">
        <v>153</v>
      </c>
      <c r="E152" s="148" t="s">
        <v>228</v>
      </c>
      <c r="F152" s="149" t="s">
        <v>229</v>
      </c>
      <c r="G152" s="150" t="s">
        <v>165</v>
      </c>
      <c r="H152" s="151">
        <v>77.489999999999995</v>
      </c>
      <c r="I152" s="152"/>
      <c r="J152" s="153">
        <f t="shared" si="0"/>
        <v>0</v>
      </c>
      <c r="K152" s="149" t="s">
        <v>1</v>
      </c>
      <c r="L152" s="31"/>
      <c r="M152" s="154" t="s">
        <v>1</v>
      </c>
      <c r="N152" s="155" t="s">
        <v>40</v>
      </c>
      <c r="O152" s="50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AR152" s="17" t="s">
        <v>157</v>
      </c>
      <c r="AT152" s="17" t="s">
        <v>153</v>
      </c>
      <c r="AU152" s="17" t="s">
        <v>78</v>
      </c>
      <c r="AY152" s="17" t="s">
        <v>151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7" t="s">
        <v>76</v>
      </c>
      <c r="BK152" s="158">
        <f t="shared" si="9"/>
        <v>0</v>
      </c>
      <c r="BL152" s="17" t="s">
        <v>157</v>
      </c>
      <c r="BM152" s="17" t="s">
        <v>230</v>
      </c>
    </row>
    <row r="153" spans="2:65" s="1" customFormat="1" ht="16.5" customHeight="1">
      <c r="B153" s="146"/>
      <c r="C153" s="147" t="s">
        <v>231</v>
      </c>
      <c r="D153" s="147" t="s">
        <v>153</v>
      </c>
      <c r="E153" s="148" t="s">
        <v>232</v>
      </c>
      <c r="F153" s="149" t="s">
        <v>233</v>
      </c>
      <c r="G153" s="150" t="s">
        <v>165</v>
      </c>
      <c r="H153" s="151">
        <v>91.475999999999999</v>
      </c>
      <c r="I153" s="152"/>
      <c r="J153" s="153">
        <f t="shared" si="0"/>
        <v>0</v>
      </c>
      <c r="K153" s="149" t="s">
        <v>1</v>
      </c>
      <c r="L153" s="31"/>
      <c r="M153" s="154" t="s">
        <v>1</v>
      </c>
      <c r="N153" s="155" t="s">
        <v>40</v>
      </c>
      <c r="O153" s="50"/>
      <c r="P153" s="156">
        <f t="shared" si="1"/>
        <v>0</v>
      </c>
      <c r="Q153" s="156">
        <v>0</v>
      </c>
      <c r="R153" s="156">
        <f t="shared" si="2"/>
        <v>0</v>
      </c>
      <c r="S153" s="156">
        <v>0</v>
      </c>
      <c r="T153" s="157">
        <f t="shared" si="3"/>
        <v>0</v>
      </c>
      <c r="AR153" s="17" t="s">
        <v>157</v>
      </c>
      <c r="AT153" s="17" t="s">
        <v>153</v>
      </c>
      <c r="AU153" s="17" t="s">
        <v>78</v>
      </c>
      <c r="AY153" s="17" t="s">
        <v>151</v>
      </c>
      <c r="BE153" s="158">
        <f t="shared" si="4"/>
        <v>0</v>
      </c>
      <c r="BF153" s="158">
        <f t="shared" si="5"/>
        <v>0</v>
      </c>
      <c r="BG153" s="158">
        <f t="shared" si="6"/>
        <v>0</v>
      </c>
      <c r="BH153" s="158">
        <f t="shared" si="7"/>
        <v>0</v>
      </c>
      <c r="BI153" s="158">
        <f t="shared" si="8"/>
        <v>0</v>
      </c>
      <c r="BJ153" s="17" t="s">
        <v>76</v>
      </c>
      <c r="BK153" s="158">
        <f t="shared" si="9"/>
        <v>0</v>
      </c>
      <c r="BL153" s="17" t="s">
        <v>157</v>
      </c>
      <c r="BM153" s="17" t="s">
        <v>234</v>
      </c>
    </row>
    <row r="154" spans="2:65" s="1" customFormat="1" ht="16.5" customHeight="1">
      <c r="B154" s="146"/>
      <c r="C154" s="147" t="s">
        <v>235</v>
      </c>
      <c r="D154" s="147" t="s">
        <v>153</v>
      </c>
      <c r="E154" s="148" t="s">
        <v>232</v>
      </c>
      <c r="F154" s="149" t="s">
        <v>233</v>
      </c>
      <c r="G154" s="150" t="s">
        <v>165</v>
      </c>
      <c r="H154" s="151">
        <v>6.5</v>
      </c>
      <c r="I154" s="152"/>
      <c r="J154" s="153">
        <f t="shared" si="0"/>
        <v>0</v>
      </c>
      <c r="K154" s="149" t="s">
        <v>1</v>
      </c>
      <c r="L154" s="31"/>
      <c r="M154" s="154" t="s">
        <v>1</v>
      </c>
      <c r="N154" s="155" t="s">
        <v>40</v>
      </c>
      <c r="O154" s="50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AR154" s="17" t="s">
        <v>157</v>
      </c>
      <c r="AT154" s="17" t="s">
        <v>153</v>
      </c>
      <c r="AU154" s="17" t="s">
        <v>78</v>
      </c>
      <c r="AY154" s="17" t="s">
        <v>151</v>
      </c>
      <c r="BE154" s="158">
        <f t="shared" si="4"/>
        <v>0</v>
      </c>
      <c r="BF154" s="158">
        <f t="shared" si="5"/>
        <v>0</v>
      </c>
      <c r="BG154" s="158">
        <f t="shared" si="6"/>
        <v>0</v>
      </c>
      <c r="BH154" s="158">
        <f t="shared" si="7"/>
        <v>0</v>
      </c>
      <c r="BI154" s="158">
        <f t="shared" si="8"/>
        <v>0</v>
      </c>
      <c r="BJ154" s="17" t="s">
        <v>76</v>
      </c>
      <c r="BK154" s="158">
        <f t="shared" si="9"/>
        <v>0</v>
      </c>
      <c r="BL154" s="17" t="s">
        <v>157</v>
      </c>
      <c r="BM154" s="17" t="s">
        <v>236</v>
      </c>
    </row>
    <row r="155" spans="2:65" s="13" customFormat="1" ht="11.25">
      <c r="B155" s="167"/>
      <c r="D155" s="160" t="s">
        <v>159</v>
      </c>
      <c r="E155" s="168" t="s">
        <v>1</v>
      </c>
      <c r="F155" s="169" t="s">
        <v>237</v>
      </c>
      <c r="H155" s="170">
        <v>6.5</v>
      </c>
      <c r="I155" s="171"/>
      <c r="L155" s="167"/>
      <c r="M155" s="172"/>
      <c r="N155" s="173"/>
      <c r="O155" s="173"/>
      <c r="P155" s="173"/>
      <c r="Q155" s="173"/>
      <c r="R155" s="173"/>
      <c r="S155" s="173"/>
      <c r="T155" s="174"/>
      <c r="AT155" s="168" t="s">
        <v>159</v>
      </c>
      <c r="AU155" s="168" t="s">
        <v>78</v>
      </c>
      <c r="AV155" s="13" t="s">
        <v>78</v>
      </c>
      <c r="AW155" s="13" t="s">
        <v>31</v>
      </c>
      <c r="AX155" s="13" t="s">
        <v>69</v>
      </c>
      <c r="AY155" s="168" t="s">
        <v>151</v>
      </c>
    </row>
    <row r="156" spans="2:65" s="14" customFormat="1" ht="11.25">
      <c r="B156" s="175"/>
      <c r="D156" s="160" t="s">
        <v>159</v>
      </c>
      <c r="E156" s="176" t="s">
        <v>1</v>
      </c>
      <c r="F156" s="177" t="s">
        <v>162</v>
      </c>
      <c r="H156" s="178">
        <v>6.5</v>
      </c>
      <c r="I156" s="179"/>
      <c r="L156" s="175"/>
      <c r="M156" s="180"/>
      <c r="N156" s="181"/>
      <c r="O156" s="181"/>
      <c r="P156" s="181"/>
      <c r="Q156" s="181"/>
      <c r="R156" s="181"/>
      <c r="S156" s="181"/>
      <c r="T156" s="182"/>
      <c r="AT156" s="176" t="s">
        <v>159</v>
      </c>
      <c r="AU156" s="176" t="s">
        <v>78</v>
      </c>
      <c r="AV156" s="14" t="s">
        <v>157</v>
      </c>
      <c r="AW156" s="14" t="s">
        <v>31</v>
      </c>
      <c r="AX156" s="14" t="s">
        <v>76</v>
      </c>
      <c r="AY156" s="176" t="s">
        <v>151</v>
      </c>
    </row>
    <row r="157" spans="2:65" s="1" customFormat="1" ht="16.5" customHeight="1">
      <c r="B157" s="146"/>
      <c r="C157" s="147" t="s">
        <v>238</v>
      </c>
      <c r="D157" s="147" t="s">
        <v>153</v>
      </c>
      <c r="E157" s="148" t="s">
        <v>239</v>
      </c>
      <c r="F157" s="149" t="s">
        <v>240</v>
      </c>
      <c r="G157" s="150" t="s">
        <v>165</v>
      </c>
      <c r="H157" s="151">
        <v>457.38</v>
      </c>
      <c r="I157" s="152"/>
      <c r="J157" s="153">
        <f>ROUND(I157*H157,2)</f>
        <v>0</v>
      </c>
      <c r="K157" s="149" t="s">
        <v>1</v>
      </c>
      <c r="L157" s="31"/>
      <c r="M157" s="154" t="s">
        <v>1</v>
      </c>
      <c r="N157" s="155" t="s">
        <v>40</v>
      </c>
      <c r="O157" s="50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AR157" s="17" t="s">
        <v>157</v>
      </c>
      <c r="AT157" s="17" t="s">
        <v>153</v>
      </c>
      <c r="AU157" s="17" t="s">
        <v>78</v>
      </c>
      <c r="AY157" s="17" t="s">
        <v>151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76</v>
      </c>
      <c r="BK157" s="158">
        <f>ROUND(I157*H157,2)</f>
        <v>0</v>
      </c>
      <c r="BL157" s="17" t="s">
        <v>157</v>
      </c>
      <c r="BM157" s="17" t="s">
        <v>241</v>
      </c>
    </row>
    <row r="158" spans="2:65" s="1" customFormat="1" ht="16.5" customHeight="1">
      <c r="B158" s="146"/>
      <c r="C158" s="147" t="s">
        <v>242</v>
      </c>
      <c r="D158" s="147" t="s">
        <v>153</v>
      </c>
      <c r="E158" s="148" t="s">
        <v>243</v>
      </c>
      <c r="F158" s="149" t="s">
        <v>244</v>
      </c>
      <c r="G158" s="150" t="s">
        <v>165</v>
      </c>
      <c r="H158" s="151">
        <v>6.5</v>
      </c>
      <c r="I158" s="152"/>
      <c r="J158" s="153">
        <f>ROUND(I158*H158,2)</f>
        <v>0</v>
      </c>
      <c r="K158" s="149" t="s">
        <v>1</v>
      </c>
      <c r="L158" s="31"/>
      <c r="M158" s="154" t="s">
        <v>1</v>
      </c>
      <c r="N158" s="155" t="s">
        <v>40</v>
      </c>
      <c r="O158" s="50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AR158" s="17" t="s">
        <v>157</v>
      </c>
      <c r="AT158" s="17" t="s">
        <v>153</v>
      </c>
      <c r="AU158" s="17" t="s">
        <v>78</v>
      </c>
      <c r="AY158" s="17" t="s">
        <v>151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76</v>
      </c>
      <c r="BK158" s="158">
        <f>ROUND(I158*H158,2)</f>
        <v>0</v>
      </c>
      <c r="BL158" s="17" t="s">
        <v>157</v>
      </c>
      <c r="BM158" s="17" t="s">
        <v>245</v>
      </c>
    </row>
    <row r="159" spans="2:65" s="13" customFormat="1" ht="11.25">
      <c r="B159" s="167"/>
      <c r="D159" s="160" t="s">
        <v>159</v>
      </c>
      <c r="E159" s="168" t="s">
        <v>1</v>
      </c>
      <c r="F159" s="169" t="s">
        <v>246</v>
      </c>
      <c r="H159" s="170">
        <v>6.5</v>
      </c>
      <c r="I159" s="171"/>
      <c r="L159" s="167"/>
      <c r="M159" s="172"/>
      <c r="N159" s="173"/>
      <c r="O159" s="173"/>
      <c r="P159" s="173"/>
      <c r="Q159" s="173"/>
      <c r="R159" s="173"/>
      <c r="S159" s="173"/>
      <c r="T159" s="174"/>
      <c r="AT159" s="168" t="s">
        <v>159</v>
      </c>
      <c r="AU159" s="168" t="s">
        <v>78</v>
      </c>
      <c r="AV159" s="13" t="s">
        <v>78</v>
      </c>
      <c r="AW159" s="13" t="s">
        <v>31</v>
      </c>
      <c r="AX159" s="13" t="s">
        <v>69</v>
      </c>
      <c r="AY159" s="168" t="s">
        <v>151</v>
      </c>
    </row>
    <row r="160" spans="2:65" s="14" customFormat="1" ht="11.25">
      <c r="B160" s="175"/>
      <c r="D160" s="160" t="s">
        <v>159</v>
      </c>
      <c r="E160" s="176" t="s">
        <v>1</v>
      </c>
      <c r="F160" s="177" t="s">
        <v>162</v>
      </c>
      <c r="H160" s="178">
        <v>6.5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159</v>
      </c>
      <c r="AU160" s="176" t="s">
        <v>78</v>
      </c>
      <c r="AV160" s="14" t="s">
        <v>157</v>
      </c>
      <c r="AW160" s="14" t="s">
        <v>31</v>
      </c>
      <c r="AX160" s="14" t="s">
        <v>76</v>
      </c>
      <c r="AY160" s="176" t="s">
        <v>151</v>
      </c>
    </row>
    <row r="161" spans="2:65" s="1" customFormat="1" ht="16.5" customHeight="1">
      <c r="B161" s="146"/>
      <c r="C161" s="147" t="s">
        <v>7</v>
      </c>
      <c r="D161" s="147" t="s">
        <v>153</v>
      </c>
      <c r="E161" s="148" t="s">
        <v>247</v>
      </c>
      <c r="F161" s="149" t="s">
        <v>248</v>
      </c>
      <c r="G161" s="150" t="s">
        <v>165</v>
      </c>
      <c r="H161" s="151">
        <v>91.475999999999999</v>
      </c>
      <c r="I161" s="152"/>
      <c r="J161" s="153">
        <f>ROUND(I161*H161,2)</f>
        <v>0</v>
      </c>
      <c r="K161" s="149" t="s">
        <v>1</v>
      </c>
      <c r="L161" s="31"/>
      <c r="M161" s="154" t="s">
        <v>1</v>
      </c>
      <c r="N161" s="155" t="s">
        <v>40</v>
      </c>
      <c r="O161" s="50"/>
      <c r="P161" s="156">
        <f>O161*H161</f>
        <v>0</v>
      </c>
      <c r="Q161" s="156">
        <v>0</v>
      </c>
      <c r="R161" s="156">
        <f>Q161*H161</f>
        <v>0</v>
      </c>
      <c r="S161" s="156">
        <v>0</v>
      </c>
      <c r="T161" s="157">
        <f>S161*H161</f>
        <v>0</v>
      </c>
      <c r="AR161" s="17" t="s">
        <v>157</v>
      </c>
      <c r="AT161" s="17" t="s">
        <v>153</v>
      </c>
      <c r="AU161" s="17" t="s">
        <v>78</v>
      </c>
      <c r="AY161" s="17" t="s">
        <v>151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76</v>
      </c>
      <c r="BK161" s="158">
        <f>ROUND(I161*H161,2)</f>
        <v>0</v>
      </c>
      <c r="BL161" s="17" t="s">
        <v>157</v>
      </c>
      <c r="BM161" s="17" t="s">
        <v>249</v>
      </c>
    </row>
    <row r="162" spans="2:65" s="1" customFormat="1" ht="16.5" customHeight="1">
      <c r="B162" s="146"/>
      <c r="C162" s="147" t="s">
        <v>250</v>
      </c>
      <c r="D162" s="147" t="s">
        <v>153</v>
      </c>
      <c r="E162" s="148" t="s">
        <v>251</v>
      </c>
      <c r="F162" s="149" t="s">
        <v>252</v>
      </c>
      <c r="G162" s="150" t="s">
        <v>253</v>
      </c>
      <c r="H162" s="151">
        <v>152.76499999999999</v>
      </c>
      <c r="I162" s="152"/>
      <c r="J162" s="153">
        <f>ROUND(I162*H162,2)</f>
        <v>0</v>
      </c>
      <c r="K162" s="149" t="s">
        <v>1</v>
      </c>
      <c r="L162" s="31"/>
      <c r="M162" s="154" t="s">
        <v>1</v>
      </c>
      <c r="N162" s="155" t="s">
        <v>40</v>
      </c>
      <c r="O162" s="50"/>
      <c r="P162" s="156">
        <f>O162*H162</f>
        <v>0</v>
      </c>
      <c r="Q162" s="156">
        <v>0</v>
      </c>
      <c r="R162" s="156">
        <f>Q162*H162</f>
        <v>0</v>
      </c>
      <c r="S162" s="156">
        <v>0</v>
      </c>
      <c r="T162" s="157">
        <f>S162*H162</f>
        <v>0</v>
      </c>
      <c r="AR162" s="17" t="s">
        <v>157</v>
      </c>
      <c r="AT162" s="17" t="s">
        <v>153</v>
      </c>
      <c r="AU162" s="17" t="s">
        <v>78</v>
      </c>
      <c r="AY162" s="17" t="s">
        <v>151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76</v>
      </c>
      <c r="BK162" s="158">
        <f>ROUND(I162*H162,2)</f>
        <v>0</v>
      </c>
      <c r="BL162" s="17" t="s">
        <v>157</v>
      </c>
      <c r="BM162" s="17" t="s">
        <v>254</v>
      </c>
    </row>
    <row r="163" spans="2:65" s="1" customFormat="1" ht="16.5" customHeight="1">
      <c r="B163" s="146"/>
      <c r="C163" s="147" t="s">
        <v>255</v>
      </c>
      <c r="D163" s="147" t="s">
        <v>153</v>
      </c>
      <c r="E163" s="148" t="s">
        <v>256</v>
      </c>
      <c r="F163" s="149" t="s">
        <v>257</v>
      </c>
      <c r="G163" s="150" t="s">
        <v>165</v>
      </c>
      <c r="H163" s="151">
        <v>52.17</v>
      </c>
      <c r="I163" s="152"/>
      <c r="J163" s="153">
        <f>ROUND(I163*H163,2)</f>
        <v>0</v>
      </c>
      <c r="K163" s="149" t="s">
        <v>1</v>
      </c>
      <c r="L163" s="31"/>
      <c r="M163" s="154" t="s">
        <v>1</v>
      </c>
      <c r="N163" s="155" t="s">
        <v>40</v>
      </c>
      <c r="O163" s="50"/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AR163" s="17" t="s">
        <v>157</v>
      </c>
      <c r="AT163" s="17" t="s">
        <v>153</v>
      </c>
      <c r="AU163" s="17" t="s">
        <v>78</v>
      </c>
      <c r="AY163" s="17" t="s">
        <v>151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76</v>
      </c>
      <c r="BK163" s="158">
        <f>ROUND(I163*H163,2)</f>
        <v>0</v>
      </c>
      <c r="BL163" s="17" t="s">
        <v>157</v>
      </c>
      <c r="BM163" s="17" t="s">
        <v>258</v>
      </c>
    </row>
    <row r="164" spans="2:65" s="1" customFormat="1" ht="16.5" customHeight="1">
      <c r="B164" s="146"/>
      <c r="C164" s="147" t="s">
        <v>259</v>
      </c>
      <c r="D164" s="147" t="s">
        <v>153</v>
      </c>
      <c r="E164" s="148" t="s">
        <v>260</v>
      </c>
      <c r="F164" s="149" t="s">
        <v>261</v>
      </c>
      <c r="G164" s="150" t="s">
        <v>165</v>
      </c>
      <c r="H164" s="151">
        <v>8.64</v>
      </c>
      <c r="I164" s="152"/>
      <c r="J164" s="153">
        <f>ROUND(I164*H164,2)</f>
        <v>0</v>
      </c>
      <c r="K164" s="149" t="s">
        <v>1</v>
      </c>
      <c r="L164" s="31"/>
      <c r="M164" s="154" t="s">
        <v>1</v>
      </c>
      <c r="N164" s="155" t="s">
        <v>40</v>
      </c>
      <c r="O164" s="50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AR164" s="17" t="s">
        <v>157</v>
      </c>
      <c r="AT164" s="17" t="s">
        <v>153</v>
      </c>
      <c r="AU164" s="17" t="s">
        <v>78</v>
      </c>
      <c r="AY164" s="17" t="s">
        <v>151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76</v>
      </c>
      <c r="BK164" s="158">
        <f>ROUND(I164*H164,2)</f>
        <v>0</v>
      </c>
      <c r="BL164" s="17" t="s">
        <v>157</v>
      </c>
      <c r="BM164" s="17" t="s">
        <v>262</v>
      </c>
    </row>
    <row r="165" spans="2:65" s="12" customFormat="1" ht="11.25">
      <c r="B165" s="159"/>
      <c r="D165" s="160" t="s">
        <v>159</v>
      </c>
      <c r="E165" s="161" t="s">
        <v>1</v>
      </c>
      <c r="F165" s="162" t="s">
        <v>263</v>
      </c>
      <c r="H165" s="161" t="s">
        <v>1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1" t="s">
        <v>159</v>
      </c>
      <c r="AU165" s="161" t="s">
        <v>78</v>
      </c>
      <c r="AV165" s="12" t="s">
        <v>76</v>
      </c>
      <c r="AW165" s="12" t="s">
        <v>31</v>
      </c>
      <c r="AX165" s="12" t="s">
        <v>69</v>
      </c>
      <c r="AY165" s="161" t="s">
        <v>151</v>
      </c>
    </row>
    <row r="166" spans="2:65" s="13" customFormat="1" ht="11.25">
      <c r="B166" s="167"/>
      <c r="D166" s="160" t="s">
        <v>159</v>
      </c>
      <c r="E166" s="168" t="s">
        <v>1</v>
      </c>
      <c r="F166" s="169" t="s">
        <v>264</v>
      </c>
      <c r="H166" s="170">
        <v>8.64</v>
      </c>
      <c r="I166" s="171"/>
      <c r="L166" s="167"/>
      <c r="M166" s="172"/>
      <c r="N166" s="173"/>
      <c r="O166" s="173"/>
      <c r="P166" s="173"/>
      <c r="Q166" s="173"/>
      <c r="R166" s="173"/>
      <c r="S166" s="173"/>
      <c r="T166" s="174"/>
      <c r="AT166" s="168" t="s">
        <v>159</v>
      </c>
      <c r="AU166" s="168" t="s">
        <v>78</v>
      </c>
      <c r="AV166" s="13" t="s">
        <v>78</v>
      </c>
      <c r="AW166" s="13" t="s">
        <v>31</v>
      </c>
      <c r="AX166" s="13" t="s">
        <v>69</v>
      </c>
      <c r="AY166" s="168" t="s">
        <v>151</v>
      </c>
    </row>
    <row r="167" spans="2:65" s="14" customFormat="1" ht="11.25">
      <c r="B167" s="175"/>
      <c r="D167" s="160" t="s">
        <v>159</v>
      </c>
      <c r="E167" s="176" t="s">
        <v>1</v>
      </c>
      <c r="F167" s="177" t="s">
        <v>162</v>
      </c>
      <c r="H167" s="178">
        <v>8.64</v>
      </c>
      <c r="I167" s="179"/>
      <c r="L167" s="175"/>
      <c r="M167" s="180"/>
      <c r="N167" s="181"/>
      <c r="O167" s="181"/>
      <c r="P167" s="181"/>
      <c r="Q167" s="181"/>
      <c r="R167" s="181"/>
      <c r="S167" s="181"/>
      <c r="T167" s="182"/>
      <c r="AT167" s="176" t="s">
        <v>159</v>
      </c>
      <c r="AU167" s="176" t="s">
        <v>78</v>
      </c>
      <c r="AV167" s="14" t="s">
        <v>157</v>
      </c>
      <c r="AW167" s="14" t="s">
        <v>31</v>
      </c>
      <c r="AX167" s="14" t="s">
        <v>76</v>
      </c>
      <c r="AY167" s="176" t="s">
        <v>151</v>
      </c>
    </row>
    <row r="168" spans="2:65" s="1" customFormat="1" ht="16.5" customHeight="1">
      <c r="B168" s="146"/>
      <c r="C168" s="183" t="s">
        <v>265</v>
      </c>
      <c r="D168" s="183" t="s">
        <v>266</v>
      </c>
      <c r="E168" s="184" t="s">
        <v>267</v>
      </c>
      <c r="F168" s="185" t="s">
        <v>268</v>
      </c>
      <c r="G168" s="186" t="s">
        <v>253</v>
      </c>
      <c r="H168" s="187">
        <v>15.872</v>
      </c>
      <c r="I168" s="188"/>
      <c r="J168" s="189">
        <f>ROUND(I168*H168,2)</f>
        <v>0</v>
      </c>
      <c r="K168" s="185" t="s">
        <v>1</v>
      </c>
      <c r="L168" s="190"/>
      <c r="M168" s="191" t="s">
        <v>1</v>
      </c>
      <c r="N168" s="192" t="s">
        <v>40</v>
      </c>
      <c r="O168" s="50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AR168" s="17" t="s">
        <v>190</v>
      </c>
      <c r="AT168" s="17" t="s">
        <v>266</v>
      </c>
      <c r="AU168" s="17" t="s">
        <v>78</v>
      </c>
      <c r="AY168" s="17" t="s">
        <v>151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76</v>
      </c>
      <c r="BK168" s="158">
        <f>ROUND(I168*H168,2)</f>
        <v>0</v>
      </c>
      <c r="BL168" s="17" t="s">
        <v>157</v>
      </c>
      <c r="BM168" s="17" t="s">
        <v>269</v>
      </c>
    </row>
    <row r="169" spans="2:65" s="1" customFormat="1" ht="16.5" customHeight="1">
      <c r="B169" s="146"/>
      <c r="C169" s="147" t="s">
        <v>270</v>
      </c>
      <c r="D169" s="147" t="s">
        <v>153</v>
      </c>
      <c r="E169" s="148" t="s">
        <v>271</v>
      </c>
      <c r="F169" s="149" t="s">
        <v>272</v>
      </c>
      <c r="G169" s="150" t="s">
        <v>156</v>
      </c>
      <c r="H169" s="151">
        <v>65</v>
      </c>
      <c r="I169" s="152"/>
      <c r="J169" s="153">
        <f>ROUND(I169*H169,2)</f>
        <v>0</v>
      </c>
      <c r="K169" s="149" t="s">
        <v>1</v>
      </c>
      <c r="L169" s="31"/>
      <c r="M169" s="154" t="s">
        <v>1</v>
      </c>
      <c r="N169" s="155" t="s">
        <v>40</v>
      </c>
      <c r="O169" s="50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AR169" s="17" t="s">
        <v>157</v>
      </c>
      <c r="AT169" s="17" t="s">
        <v>153</v>
      </c>
      <c r="AU169" s="17" t="s">
        <v>78</v>
      </c>
      <c r="AY169" s="17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7" t="s">
        <v>76</v>
      </c>
      <c r="BK169" s="158">
        <f>ROUND(I169*H169,2)</f>
        <v>0</v>
      </c>
      <c r="BL169" s="17" t="s">
        <v>157</v>
      </c>
      <c r="BM169" s="17" t="s">
        <v>273</v>
      </c>
    </row>
    <row r="170" spans="2:65" s="1" customFormat="1" ht="16.5" customHeight="1">
      <c r="B170" s="146"/>
      <c r="C170" s="147" t="s">
        <v>274</v>
      </c>
      <c r="D170" s="147" t="s">
        <v>153</v>
      </c>
      <c r="E170" s="148" t="s">
        <v>275</v>
      </c>
      <c r="F170" s="149" t="s">
        <v>276</v>
      </c>
      <c r="G170" s="150" t="s">
        <v>156</v>
      </c>
      <c r="H170" s="151">
        <v>65</v>
      </c>
      <c r="I170" s="152"/>
      <c r="J170" s="153">
        <f>ROUND(I170*H170,2)</f>
        <v>0</v>
      </c>
      <c r="K170" s="149" t="s">
        <v>1</v>
      </c>
      <c r="L170" s="31"/>
      <c r="M170" s="154" t="s">
        <v>1</v>
      </c>
      <c r="N170" s="155" t="s">
        <v>40</v>
      </c>
      <c r="O170" s="50"/>
      <c r="P170" s="156">
        <f>O170*H170</f>
        <v>0</v>
      </c>
      <c r="Q170" s="156">
        <v>0</v>
      </c>
      <c r="R170" s="156">
        <f>Q170*H170</f>
        <v>0</v>
      </c>
      <c r="S170" s="156">
        <v>0</v>
      </c>
      <c r="T170" s="157">
        <f>S170*H170</f>
        <v>0</v>
      </c>
      <c r="AR170" s="17" t="s">
        <v>157</v>
      </c>
      <c r="AT170" s="17" t="s">
        <v>153</v>
      </c>
      <c r="AU170" s="17" t="s">
        <v>78</v>
      </c>
      <c r="AY170" s="17" t="s">
        <v>151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76</v>
      </c>
      <c r="BK170" s="158">
        <f>ROUND(I170*H170,2)</f>
        <v>0</v>
      </c>
      <c r="BL170" s="17" t="s">
        <v>157</v>
      </c>
      <c r="BM170" s="17" t="s">
        <v>277</v>
      </c>
    </row>
    <row r="171" spans="2:65" s="13" customFormat="1" ht="11.25">
      <c r="B171" s="167"/>
      <c r="D171" s="160" t="s">
        <v>159</v>
      </c>
      <c r="E171" s="168" t="s">
        <v>1</v>
      </c>
      <c r="F171" s="169" t="s">
        <v>278</v>
      </c>
      <c r="H171" s="170">
        <v>65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159</v>
      </c>
      <c r="AU171" s="168" t="s">
        <v>78</v>
      </c>
      <c r="AV171" s="13" t="s">
        <v>78</v>
      </c>
      <c r="AW171" s="13" t="s">
        <v>31</v>
      </c>
      <c r="AX171" s="13" t="s">
        <v>69</v>
      </c>
      <c r="AY171" s="168" t="s">
        <v>151</v>
      </c>
    </row>
    <row r="172" spans="2:65" s="14" customFormat="1" ht="11.25">
      <c r="B172" s="175"/>
      <c r="D172" s="160" t="s">
        <v>159</v>
      </c>
      <c r="E172" s="176" t="s">
        <v>1</v>
      </c>
      <c r="F172" s="177" t="s">
        <v>162</v>
      </c>
      <c r="H172" s="178">
        <v>65</v>
      </c>
      <c r="I172" s="179"/>
      <c r="L172" s="175"/>
      <c r="M172" s="180"/>
      <c r="N172" s="181"/>
      <c r="O172" s="181"/>
      <c r="P172" s="181"/>
      <c r="Q172" s="181"/>
      <c r="R172" s="181"/>
      <c r="S172" s="181"/>
      <c r="T172" s="182"/>
      <c r="AT172" s="176" t="s">
        <v>159</v>
      </c>
      <c r="AU172" s="176" t="s">
        <v>78</v>
      </c>
      <c r="AV172" s="14" t="s">
        <v>157</v>
      </c>
      <c r="AW172" s="14" t="s">
        <v>31</v>
      </c>
      <c r="AX172" s="14" t="s">
        <v>76</v>
      </c>
      <c r="AY172" s="176" t="s">
        <v>151</v>
      </c>
    </row>
    <row r="173" spans="2:65" s="1" customFormat="1" ht="16.5" customHeight="1">
      <c r="B173" s="146"/>
      <c r="C173" s="183" t="s">
        <v>279</v>
      </c>
      <c r="D173" s="183" t="s">
        <v>266</v>
      </c>
      <c r="E173" s="184" t="s">
        <v>280</v>
      </c>
      <c r="F173" s="185" t="s">
        <v>281</v>
      </c>
      <c r="G173" s="186" t="s">
        <v>282</v>
      </c>
      <c r="H173" s="187">
        <v>1.625</v>
      </c>
      <c r="I173" s="188"/>
      <c r="J173" s="189">
        <f>ROUND(I173*H173,2)</f>
        <v>0</v>
      </c>
      <c r="K173" s="185" t="s">
        <v>1</v>
      </c>
      <c r="L173" s="190"/>
      <c r="M173" s="191" t="s">
        <v>1</v>
      </c>
      <c r="N173" s="192" t="s">
        <v>40</v>
      </c>
      <c r="O173" s="50"/>
      <c r="P173" s="156">
        <f>O173*H173</f>
        <v>0</v>
      </c>
      <c r="Q173" s="156">
        <v>0</v>
      </c>
      <c r="R173" s="156">
        <f>Q173*H173</f>
        <v>0</v>
      </c>
      <c r="S173" s="156">
        <v>0</v>
      </c>
      <c r="T173" s="157">
        <f>S173*H173</f>
        <v>0</v>
      </c>
      <c r="AR173" s="17" t="s">
        <v>190</v>
      </c>
      <c r="AT173" s="17" t="s">
        <v>266</v>
      </c>
      <c r="AU173" s="17" t="s">
        <v>78</v>
      </c>
      <c r="AY173" s="17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76</v>
      </c>
      <c r="BK173" s="158">
        <f>ROUND(I173*H173,2)</f>
        <v>0</v>
      </c>
      <c r="BL173" s="17" t="s">
        <v>157</v>
      </c>
      <c r="BM173" s="17" t="s">
        <v>283</v>
      </c>
    </row>
    <row r="174" spans="2:65" s="1" customFormat="1" ht="16.5" customHeight="1">
      <c r="B174" s="146"/>
      <c r="C174" s="147" t="s">
        <v>284</v>
      </c>
      <c r="D174" s="147" t="s">
        <v>153</v>
      </c>
      <c r="E174" s="148" t="s">
        <v>285</v>
      </c>
      <c r="F174" s="149" t="s">
        <v>286</v>
      </c>
      <c r="G174" s="150" t="s">
        <v>156</v>
      </c>
      <c r="H174" s="151">
        <v>20</v>
      </c>
      <c r="I174" s="152"/>
      <c r="J174" s="153">
        <f>ROUND(I174*H174,2)</f>
        <v>0</v>
      </c>
      <c r="K174" s="149" t="s">
        <v>1</v>
      </c>
      <c r="L174" s="31"/>
      <c r="M174" s="154" t="s">
        <v>1</v>
      </c>
      <c r="N174" s="155" t="s">
        <v>40</v>
      </c>
      <c r="O174" s="50"/>
      <c r="P174" s="156">
        <f>O174*H174</f>
        <v>0</v>
      </c>
      <c r="Q174" s="156">
        <v>0</v>
      </c>
      <c r="R174" s="156">
        <f>Q174*H174</f>
        <v>0</v>
      </c>
      <c r="S174" s="156">
        <v>0</v>
      </c>
      <c r="T174" s="157">
        <f>S174*H174</f>
        <v>0</v>
      </c>
      <c r="AR174" s="17" t="s">
        <v>157</v>
      </c>
      <c r="AT174" s="17" t="s">
        <v>153</v>
      </c>
      <c r="AU174" s="17" t="s">
        <v>78</v>
      </c>
      <c r="AY174" s="17" t="s">
        <v>151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7" t="s">
        <v>76</v>
      </c>
      <c r="BK174" s="158">
        <f>ROUND(I174*H174,2)</f>
        <v>0</v>
      </c>
      <c r="BL174" s="17" t="s">
        <v>157</v>
      </c>
      <c r="BM174" s="17" t="s">
        <v>287</v>
      </c>
    </row>
    <row r="175" spans="2:65" s="11" customFormat="1" ht="22.9" customHeight="1">
      <c r="B175" s="133"/>
      <c r="D175" s="134" t="s">
        <v>68</v>
      </c>
      <c r="E175" s="144" t="s">
        <v>78</v>
      </c>
      <c r="F175" s="144" t="s">
        <v>288</v>
      </c>
      <c r="I175" s="136"/>
      <c r="J175" s="145">
        <f>BK175</f>
        <v>0</v>
      </c>
      <c r="L175" s="133"/>
      <c r="M175" s="138"/>
      <c r="N175" s="139"/>
      <c r="O175" s="139"/>
      <c r="P175" s="140">
        <f>SUM(P176:P215)</f>
        <v>0</v>
      </c>
      <c r="Q175" s="139"/>
      <c r="R175" s="140">
        <f>SUM(R176:R215)</f>
        <v>0</v>
      </c>
      <c r="S175" s="139"/>
      <c r="T175" s="141">
        <f>SUM(T176:T215)</f>
        <v>0</v>
      </c>
      <c r="AR175" s="134" t="s">
        <v>76</v>
      </c>
      <c r="AT175" s="142" t="s">
        <v>68</v>
      </c>
      <c r="AU175" s="142" t="s">
        <v>76</v>
      </c>
      <c r="AY175" s="134" t="s">
        <v>151</v>
      </c>
      <c r="BK175" s="143">
        <f>SUM(BK176:BK215)</f>
        <v>0</v>
      </c>
    </row>
    <row r="176" spans="2:65" s="1" customFormat="1" ht="16.5" customHeight="1">
      <c r="B176" s="146"/>
      <c r="C176" s="147" t="s">
        <v>289</v>
      </c>
      <c r="D176" s="147" t="s">
        <v>153</v>
      </c>
      <c r="E176" s="148" t="s">
        <v>290</v>
      </c>
      <c r="F176" s="149" t="s">
        <v>291</v>
      </c>
      <c r="G176" s="150" t="s">
        <v>165</v>
      </c>
      <c r="H176" s="151">
        <v>1.982</v>
      </c>
      <c r="I176" s="152"/>
      <c r="J176" s="153">
        <f>ROUND(I176*H176,2)</f>
        <v>0</v>
      </c>
      <c r="K176" s="149" t="s">
        <v>1</v>
      </c>
      <c r="L176" s="31"/>
      <c r="M176" s="154" t="s">
        <v>1</v>
      </c>
      <c r="N176" s="155" t="s">
        <v>40</v>
      </c>
      <c r="O176" s="50"/>
      <c r="P176" s="156">
        <f>O176*H176</f>
        <v>0</v>
      </c>
      <c r="Q176" s="156">
        <v>0</v>
      </c>
      <c r="R176" s="156">
        <f>Q176*H176</f>
        <v>0</v>
      </c>
      <c r="S176" s="156">
        <v>0</v>
      </c>
      <c r="T176" s="157">
        <f>S176*H176</f>
        <v>0</v>
      </c>
      <c r="AR176" s="17" t="s">
        <v>157</v>
      </c>
      <c r="AT176" s="17" t="s">
        <v>153</v>
      </c>
      <c r="AU176" s="17" t="s">
        <v>78</v>
      </c>
      <c r="AY176" s="17" t="s">
        <v>151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76</v>
      </c>
      <c r="BK176" s="158">
        <f>ROUND(I176*H176,2)</f>
        <v>0</v>
      </c>
      <c r="BL176" s="17" t="s">
        <v>157</v>
      </c>
      <c r="BM176" s="17" t="s">
        <v>292</v>
      </c>
    </row>
    <row r="177" spans="2:65" s="12" customFormat="1" ht="11.25">
      <c r="B177" s="159"/>
      <c r="D177" s="160" t="s">
        <v>159</v>
      </c>
      <c r="E177" s="161" t="s">
        <v>1</v>
      </c>
      <c r="F177" s="162" t="s">
        <v>293</v>
      </c>
      <c r="H177" s="161" t="s">
        <v>1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1" t="s">
        <v>159</v>
      </c>
      <c r="AU177" s="161" t="s">
        <v>78</v>
      </c>
      <c r="AV177" s="12" t="s">
        <v>76</v>
      </c>
      <c r="AW177" s="12" t="s">
        <v>31</v>
      </c>
      <c r="AX177" s="12" t="s">
        <v>69</v>
      </c>
      <c r="AY177" s="161" t="s">
        <v>151</v>
      </c>
    </row>
    <row r="178" spans="2:65" s="13" customFormat="1" ht="11.25">
      <c r="B178" s="167"/>
      <c r="D178" s="160" t="s">
        <v>159</v>
      </c>
      <c r="E178" s="168" t="s">
        <v>1</v>
      </c>
      <c r="F178" s="169" t="s">
        <v>294</v>
      </c>
      <c r="H178" s="170">
        <v>1.982</v>
      </c>
      <c r="I178" s="171"/>
      <c r="L178" s="167"/>
      <c r="M178" s="172"/>
      <c r="N178" s="173"/>
      <c r="O178" s="173"/>
      <c r="P178" s="173"/>
      <c r="Q178" s="173"/>
      <c r="R178" s="173"/>
      <c r="S178" s="173"/>
      <c r="T178" s="174"/>
      <c r="AT178" s="168" t="s">
        <v>159</v>
      </c>
      <c r="AU178" s="168" t="s">
        <v>78</v>
      </c>
      <c r="AV178" s="13" t="s">
        <v>78</v>
      </c>
      <c r="AW178" s="13" t="s">
        <v>31</v>
      </c>
      <c r="AX178" s="13" t="s">
        <v>69</v>
      </c>
      <c r="AY178" s="168" t="s">
        <v>151</v>
      </c>
    </row>
    <row r="179" spans="2:65" s="14" customFormat="1" ht="11.25">
      <c r="B179" s="175"/>
      <c r="D179" s="160" t="s">
        <v>159</v>
      </c>
      <c r="E179" s="176" t="s">
        <v>1</v>
      </c>
      <c r="F179" s="177" t="s">
        <v>162</v>
      </c>
      <c r="H179" s="178">
        <v>1.982</v>
      </c>
      <c r="I179" s="179"/>
      <c r="L179" s="175"/>
      <c r="M179" s="180"/>
      <c r="N179" s="181"/>
      <c r="O179" s="181"/>
      <c r="P179" s="181"/>
      <c r="Q179" s="181"/>
      <c r="R179" s="181"/>
      <c r="S179" s="181"/>
      <c r="T179" s="182"/>
      <c r="AT179" s="176" t="s">
        <v>159</v>
      </c>
      <c r="AU179" s="176" t="s">
        <v>78</v>
      </c>
      <c r="AV179" s="14" t="s">
        <v>157</v>
      </c>
      <c r="AW179" s="14" t="s">
        <v>31</v>
      </c>
      <c r="AX179" s="14" t="s">
        <v>76</v>
      </c>
      <c r="AY179" s="176" t="s">
        <v>151</v>
      </c>
    </row>
    <row r="180" spans="2:65" s="1" customFormat="1" ht="16.5" customHeight="1">
      <c r="B180" s="146"/>
      <c r="C180" s="147" t="s">
        <v>295</v>
      </c>
      <c r="D180" s="147" t="s">
        <v>153</v>
      </c>
      <c r="E180" s="148" t="s">
        <v>296</v>
      </c>
      <c r="F180" s="149" t="s">
        <v>297</v>
      </c>
      <c r="G180" s="150" t="s">
        <v>156</v>
      </c>
      <c r="H180" s="151">
        <v>2.528</v>
      </c>
      <c r="I180" s="152"/>
      <c r="J180" s="153">
        <f>ROUND(I180*H180,2)</f>
        <v>0</v>
      </c>
      <c r="K180" s="149" t="s">
        <v>1</v>
      </c>
      <c r="L180" s="31"/>
      <c r="M180" s="154" t="s">
        <v>1</v>
      </c>
      <c r="N180" s="155" t="s">
        <v>40</v>
      </c>
      <c r="O180" s="50"/>
      <c r="P180" s="156">
        <f>O180*H180</f>
        <v>0</v>
      </c>
      <c r="Q180" s="156">
        <v>0</v>
      </c>
      <c r="R180" s="156">
        <f>Q180*H180</f>
        <v>0</v>
      </c>
      <c r="S180" s="156">
        <v>0</v>
      </c>
      <c r="T180" s="157">
        <f>S180*H180</f>
        <v>0</v>
      </c>
      <c r="AR180" s="17" t="s">
        <v>157</v>
      </c>
      <c r="AT180" s="17" t="s">
        <v>153</v>
      </c>
      <c r="AU180" s="17" t="s">
        <v>78</v>
      </c>
      <c r="AY180" s="17" t="s">
        <v>151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76</v>
      </c>
      <c r="BK180" s="158">
        <f>ROUND(I180*H180,2)</f>
        <v>0</v>
      </c>
      <c r="BL180" s="17" t="s">
        <v>157</v>
      </c>
      <c r="BM180" s="17" t="s">
        <v>298</v>
      </c>
    </row>
    <row r="181" spans="2:65" s="12" customFormat="1" ht="11.25">
      <c r="B181" s="159"/>
      <c r="D181" s="160" t="s">
        <v>159</v>
      </c>
      <c r="E181" s="161" t="s">
        <v>1</v>
      </c>
      <c r="F181" s="162" t="s">
        <v>293</v>
      </c>
      <c r="H181" s="161" t="s">
        <v>1</v>
      </c>
      <c r="I181" s="163"/>
      <c r="L181" s="159"/>
      <c r="M181" s="164"/>
      <c r="N181" s="165"/>
      <c r="O181" s="165"/>
      <c r="P181" s="165"/>
      <c r="Q181" s="165"/>
      <c r="R181" s="165"/>
      <c r="S181" s="165"/>
      <c r="T181" s="166"/>
      <c r="AT181" s="161" t="s">
        <v>159</v>
      </c>
      <c r="AU181" s="161" t="s">
        <v>78</v>
      </c>
      <c r="AV181" s="12" t="s">
        <v>76</v>
      </c>
      <c r="AW181" s="12" t="s">
        <v>31</v>
      </c>
      <c r="AX181" s="12" t="s">
        <v>69</v>
      </c>
      <c r="AY181" s="161" t="s">
        <v>151</v>
      </c>
    </row>
    <row r="182" spans="2:65" s="13" customFormat="1" ht="11.25">
      <c r="B182" s="167"/>
      <c r="D182" s="160" t="s">
        <v>159</v>
      </c>
      <c r="E182" s="168" t="s">
        <v>1</v>
      </c>
      <c r="F182" s="169" t="s">
        <v>299</v>
      </c>
      <c r="H182" s="170">
        <v>2.528</v>
      </c>
      <c r="I182" s="171"/>
      <c r="L182" s="167"/>
      <c r="M182" s="172"/>
      <c r="N182" s="173"/>
      <c r="O182" s="173"/>
      <c r="P182" s="173"/>
      <c r="Q182" s="173"/>
      <c r="R182" s="173"/>
      <c r="S182" s="173"/>
      <c r="T182" s="174"/>
      <c r="AT182" s="168" t="s">
        <v>159</v>
      </c>
      <c r="AU182" s="168" t="s">
        <v>78</v>
      </c>
      <c r="AV182" s="13" t="s">
        <v>78</v>
      </c>
      <c r="AW182" s="13" t="s">
        <v>31</v>
      </c>
      <c r="AX182" s="13" t="s">
        <v>69</v>
      </c>
      <c r="AY182" s="168" t="s">
        <v>151</v>
      </c>
    </row>
    <row r="183" spans="2:65" s="14" customFormat="1" ht="11.25">
      <c r="B183" s="175"/>
      <c r="D183" s="160" t="s">
        <v>159</v>
      </c>
      <c r="E183" s="176" t="s">
        <v>1</v>
      </c>
      <c r="F183" s="177" t="s">
        <v>162</v>
      </c>
      <c r="H183" s="178">
        <v>2.528</v>
      </c>
      <c r="I183" s="179"/>
      <c r="L183" s="175"/>
      <c r="M183" s="180"/>
      <c r="N183" s="181"/>
      <c r="O183" s="181"/>
      <c r="P183" s="181"/>
      <c r="Q183" s="181"/>
      <c r="R183" s="181"/>
      <c r="S183" s="181"/>
      <c r="T183" s="182"/>
      <c r="AT183" s="176" t="s">
        <v>159</v>
      </c>
      <c r="AU183" s="176" t="s">
        <v>78</v>
      </c>
      <c r="AV183" s="14" t="s">
        <v>157</v>
      </c>
      <c r="AW183" s="14" t="s">
        <v>31</v>
      </c>
      <c r="AX183" s="14" t="s">
        <v>76</v>
      </c>
      <c r="AY183" s="176" t="s">
        <v>151</v>
      </c>
    </row>
    <row r="184" spans="2:65" s="1" customFormat="1" ht="16.5" customHeight="1">
      <c r="B184" s="146"/>
      <c r="C184" s="147" t="s">
        <v>300</v>
      </c>
      <c r="D184" s="147" t="s">
        <v>153</v>
      </c>
      <c r="E184" s="148" t="s">
        <v>301</v>
      </c>
      <c r="F184" s="149" t="s">
        <v>302</v>
      </c>
      <c r="G184" s="150" t="s">
        <v>156</v>
      </c>
      <c r="H184" s="151">
        <v>2.528</v>
      </c>
      <c r="I184" s="152"/>
      <c r="J184" s="153">
        <f>ROUND(I184*H184,2)</f>
        <v>0</v>
      </c>
      <c r="K184" s="149" t="s">
        <v>1</v>
      </c>
      <c r="L184" s="31"/>
      <c r="M184" s="154" t="s">
        <v>1</v>
      </c>
      <c r="N184" s="155" t="s">
        <v>40</v>
      </c>
      <c r="O184" s="50"/>
      <c r="P184" s="156">
        <f>O184*H184</f>
        <v>0</v>
      </c>
      <c r="Q184" s="156">
        <v>0</v>
      </c>
      <c r="R184" s="156">
        <f>Q184*H184</f>
        <v>0</v>
      </c>
      <c r="S184" s="156">
        <v>0</v>
      </c>
      <c r="T184" s="157">
        <f>S184*H184</f>
        <v>0</v>
      </c>
      <c r="AR184" s="17" t="s">
        <v>157</v>
      </c>
      <c r="AT184" s="17" t="s">
        <v>153</v>
      </c>
      <c r="AU184" s="17" t="s">
        <v>78</v>
      </c>
      <c r="AY184" s="17" t="s">
        <v>151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7" t="s">
        <v>76</v>
      </c>
      <c r="BK184" s="158">
        <f>ROUND(I184*H184,2)</f>
        <v>0</v>
      </c>
      <c r="BL184" s="17" t="s">
        <v>157</v>
      </c>
      <c r="BM184" s="17" t="s">
        <v>303</v>
      </c>
    </row>
    <row r="185" spans="2:65" s="1" customFormat="1" ht="16.5" customHeight="1">
      <c r="B185" s="146"/>
      <c r="C185" s="147" t="s">
        <v>304</v>
      </c>
      <c r="D185" s="147" t="s">
        <v>153</v>
      </c>
      <c r="E185" s="148" t="s">
        <v>305</v>
      </c>
      <c r="F185" s="149" t="s">
        <v>306</v>
      </c>
      <c r="G185" s="150" t="s">
        <v>253</v>
      </c>
      <c r="H185" s="151">
        <v>3.2000000000000001E-2</v>
      </c>
      <c r="I185" s="152"/>
      <c r="J185" s="153">
        <f>ROUND(I185*H185,2)</f>
        <v>0</v>
      </c>
      <c r="K185" s="149" t="s">
        <v>1</v>
      </c>
      <c r="L185" s="31"/>
      <c r="M185" s="154" t="s">
        <v>1</v>
      </c>
      <c r="N185" s="155" t="s">
        <v>40</v>
      </c>
      <c r="O185" s="50"/>
      <c r="P185" s="156">
        <f>O185*H185</f>
        <v>0</v>
      </c>
      <c r="Q185" s="156">
        <v>0</v>
      </c>
      <c r="R185" s="156">
        <f>Q185*H185</f>
        <v>0</v>
      </c>
      <c r="S185" s="156">
        <v>0</v>
      </c>
      <c r="T185" s="157">
        <f>S185*H185</f>
        <v>0</v>
      </c>
      <c r="AR185" s="17" t="s">
        <v>157</v>
      </c>
      <c r="AT185" s="17" t="s">
        <v>153</v>
      </c>
      <c r="AU185" s="17" t="s">
        <v>78</v>
      </c>
      <c r="AY185" s="17" t="s">
        <v>151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7" t="s">
        <v>76</v>
      </c>
      <c r="BK185" s="158">
        <f>ROUND(I185*H185,2)</f>
        <v>0</v>
      </c>
      <c r="BL185" s="17" t="s">
        <v>157</v>
      </c>
      <c r="BM185" s="17" t="s">
        <v>307</v>
      </c>
    </row>
    <row r="186" spans="2:65" s="12" customFormat="1" ht="11.25">
      <c r="B186" s="159"/>
      <c r="D186" s="160" t="s">
        <v>159</v>
      </c>
      <c r="E186" s="161" t="s">
        <v>1</v>
      </c>
      <c r="F186" s="162" t="s">
        <v>308</v>
      </c>
      <c r="H186" s="161" t="s">
        <v>1</v>
      </c>
      <c r="I186" s="163"/>
      <c r="L186" s="159"/>
      <c r="M186" s="164"/>
      <c r="N186" s="165"/>
      <c r="O186" s="165"/>
      <c r="P186" s="165"/>
      <c r="Q186" s="165"/>
      <c r="R186" s="165"/>
      <c r="S186" s="165"/>
      <c r="T186" s="166"/>
      <c r="AT186" s="161" t="s">
        <v>159</v>
      </c>
      <c r="AU186" s="161" t="s">
        <v>78</v>
      </c>
      <c r="AV186" s="12" t="s">
        <v>76</v>
      </c>
      <c r="AW186" s="12" t="s">
        <v>31</v>
      </c>
      <c r="AX186" s="12" t="s">
        <v>69</v>
      </c>
      <c r="AY186" s="161" t="s">
        <v>151</v>
      </c>
    </row>
    <row r="187" spans="2:65" s="13" customFormat="1" ht="11.25">
      <c r="B187" s="167"/>
      <c r="D187" s="160" t="s">
        <v>159</v>
      </c>
      <c r="E187" s="168" t="s">
        <v>1</v>
      </c>
      <c r="F187" s="169" t="s">
        <v>309</v>
      </c>
      <c r="H187" s="170">
        <v>3.2000000000000001E-2</v>
      </c>
      <c r="I187" s="171"/>
      <c r="L187" s="167"/>
      <c r="M187" s="172"/>
      <c r="N187" s="173"/>
      <c r="O187" s="173"/>
      <c r="P187" s="173"/>
      <c r="Q187" s="173"/>
      <c r="R187" s="173"/>
      <c r="S187" s="173"/>
      <c r="T187" s="174"/>
      <c r="AT187" s="168" t="s">
        <v>159</v>
      </c>
      <c r="AU187" s="168" t="s">
        <v>78</v>
      </c>
      <c r="AV187" s="13" t="s">
        <v>78</v>
      </c>
      <c r="AW187" s="13" t="s">
        <v>31</v>
      </c>
      <c r="AX187" s="13" t="s">
        <v>69</v>
      </c>
      <c r="AY187" s="168" t="s">
        <v>151</v>
      </c>
    </row>
    <row r="188" spans="2:65" s="14" customFormat="1" ht="11.25">
      <c r="B188" s="175"/>
      <c r="D188" s="160" t="s">
        <v>159</v>
      </c>
      <c r="E188" s="176" t="s">
        <v>1</v>
      </c>
      <c r="F188" s="177" t="s">
        <v>162</v>
      </c>
      <c r="H188" s="178">
        <v>3.2000000000000001E-2</v>
      </c>
      <c r="I188" s="179"/>
      <c r="L188" s="175"/>
      <c r="M188" s="180"/>
      <c r="N188" s="181"/>
      <c r="O188" s="181"/>
      <c r="P188" s="181"/>
      <c r="Q188" s="181"/>
      <c r="R188" s="181"/>
      <c r="S188" s="181"/>
      <c r="T188" s="182"/>
      <c r="AT188" s="176" t="s">
        <v>159</v>
      </c>
      <c r="AU188" s="176" t="s">
        <v>78</v>
      </c>
      <c r="AV188" s="14" t="s">
        <v>157</v>
      </c>
      <c r="AW188" s="14" t="s">
        <v>31</v>
      </c>
      <c r="AX188" s="14" t="s">
        <v>76</v>
      </c>
      <c r="AY188" s="176" t="s">
        <v>151</v>
      </c>
    </row>
    <row r="189" spans="2:65" s="1" customFormat="1" ht="16.5" customHeight="1">
      <c r="B189" s="146"/>
      <c r="C189" s="147" t="s">
        <v>310</v>
      </c>
      <c r="D189" s="147" t="s">
        <v>153</v>
      </c>
      <c r="E189" s="148" t="s">
        <v>311</v>
      </c>
      <c r="F189" s="149" t="s">
        <v>312</v>
      </c>
      <c r="G189" s="150" t="s">
        <v>253</v>
      </c>
      <c r="H189" s="151">
        <v>7.5999999999999998E-2</v>
      </c>
      <c r="I189" s="152"/>
      <c r="J189" s="153">
        <f>ROUND(I189*H189,2)</f>
        <v>0</v>
      </c>
      <c r="K189" s="149" t="s">
        <v>1</v>
      </c>
      <c r="L189" s="31"/>
      <c r="M189" s="154" t="s">
        <v>1</v>
      </c>
      <c r="N189" s="155" t="s">
        <v>40</v>
      </c>
      <c r="O189" s="50"/>
      <c r="P189" s="156">
        <f>O189*H189</f>
        <v>0</v>
      </c>
      <c r="Q189" s="156">
        <v>0</v>
      </c>
      <c r="R189" s="156">
        <f>Q189*H189</f>
        <v>0</v>
      </c>
      <c r="S189" s="156">
        <v>0</v>
      </c>
      <c r="T189" s="157">
        <f>S189*H189</f>
        <v>0</v>
      </c>
      <c r="AR189" s="17" t="s">
        <v>157</v>
      </c>
      <c r="AT189" s="17" t="s">
        <v>153</v>
      </c>
      <c r="AU189" s="17" t="s">
        <v>78</v>
      </c>
      <c r="AY189" s="17" t="s">
        <v>151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76</v>
      </c>
      <c r="BK189" s="158">
        <f>ROUND(I189*H189,2)</f>
        <v>0</v>
      </c>
      <c r="BL189" s="17" t="s">
        <v>157</v>
      </c>
      <c r="BM189" s="17" t="s">
        <v>313</v>
      </c>
    </row>
    <row r="190" spans="2:65" s="13" customFormat="1" ht="11.25">
      <c r="B190" s="167"/>
      <c r="D190" s="160" t="s">
        <v>159</v>
      </c>
      <c r="E190" s="168" t="s">
        <v>1</v>
      </c>
      <c r="F190" s="169" t="s">
        <v>314</v>
      </c>
      <c r="H190" s="170">
        <v>7.5999999999999998E-2</v>
      </c>
      <c r="I190" s="171"/>
      <c r="L190" s="167"/>
      <c r="M190" s="172"/>
      <c r="N190" s="173"/>
      <c r="O190" s="173"/>
      <c r="P190" s="173"/>
      <c r="Q190" s="173"/>
      <c r="R190" s="173"/>
      <c r="S190" s="173"/>
      <c r="T190" s="174"/>
      <c r="AT190" s="168" t="s">
        <v>159</v>
      </c>
      <c r="AU190" s="168" t="s">
        <v>78</v>
      </c>
      <c r="AV190" s="13" t="s">
        <v>78</v>
      </c>
      <c r="AW190" s="13" t="s">
        <v>31</v>
      </c>
      <c r="AX190" s="13" t="s">
        <v>69</v>
      </c>
      <c r="AY190" s="168" t="s">
        <v>151</v>
      </c>
    </row>
    <row r="191" spans="2:65" s="14" customFormat="1" ht="11.25">
      <c r="B191" s="175"/>
      <c r="D191" s="160" t="s">
        <v>159</v>
      </c>
      <c r="E191" s="176" t="s">
        <v>1</v>
      </c>
      <c r="F191" s="177" t="s">
        <v>162</v>
      </c>
      <c r="H191" s="178">
        <v>7.5999999999999998E-2</v>
      </c>
      <c r="I191" s="179"/>
      <c r="L191" s="175"/>
      <c r="M191" s="180"/>
      <c r="N191" s="181"/>
      <c r="O191" s="181"/>
      <c r="P191" s="181"/>
      <c r="Q191" s="181"/>
      <c r="R191" s="181"/>
      <c r="S191" s="181"/>
      <c r="T191" s="182"/>
      <c r="AT191" s="176" t="s">
        <v>159</v>
      </c>
      <c r="AU191" s="176" t="s">
        <v>78</v>
      </c>
      <c r="AV191" s="14" t="s">
        <v>157</v>
      </c>
      <c r="AW191" s="14" t="s">
        <v>31</v>
      </c>
      <c r="AX191" s="14" t="s">
        <v>76</v>
      </c>
      <c r="AY191" s="176" t="s">
        <v>151</v>
      </c>
    </row>
    <row r="192" spans="2:65" s="1" customFormat="1" ht="16.5" customHeight="1">
      <c r="B192" s="146"/>
      <c r="C192" s="147" t="s">
        <v>315</v>
      </c>
      <c r="D192" s="147" t="s">
        <v>153</v>
      </c>
      <c r="E192" s="148" t="s">
        <v>316</v>
      </c>
      <c r="F192" s="149" t="s">
        <v>317</v>
      </c>
      <c r="G192" s="150" t="s">
        <v>165</v>
      </c>
      <c r="H192" s="151">
        <v>0.93799999999999994</v>
      </c>
      <c r="I192" s="152"/>
      <c r="J192" s="153">
        <f>ROUND(I192*H192,2)</f>
        <v>0</v>
      </c>
      <c r="K192" s="149" t="s">
        <v>1</v>
      </c>
      <c r="L192" s="31"/>
      <c r="M192" s="154" t="s">
        <v>1</v>
      </c>
      <c r="N192" s="155" t="s">
        <v>40</v>
      </c>
      <c r="O192" s="50"/>
      <c r="P192" s="156">
        <f>O192*H192</f>
        <v>0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AR192" s="17" t="s">
        <v>157</v>
      </c>
      <c r="AT192" s="17" t="s">
        <v>153</v>
      </c>
      <c r="AU192" s="17" t="s">
        <v>78</v>
      </c>
      <c r="AY192" s="17" t="s">
        <v>151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76</v>
      </c>
      <c r="BK192" s="158">
        <f>ROUND(I192*H192,2)</f>
        <v>0</v>
      </c>
      <c r="BL192" s="17" t="s">
        <v>157</v>
      </c>
      <c r="BM192" s="17" t="s">
        <v>318</v>
      </c>
    </row>
    <row r="193" spans="2:65" s="12" customFormat="1" ht="11.25">
      <c r="B193" s="159"/>
      <c r="D193" s="160" t="s">
        <v>159</v>
      </c>
      <c r="E193" s="161" t="s">
        <v>1</v>
      </c>
      <c r="F193" s="162" t="s">
        <v>319</v>
      </c>
      <c r="H193" s="161" t="s">
        <v>1</v>
      </c>
      <c r="I193" s="163"/>
      <c r="L193" s="159"/>
      <c r="M193" s="164"/>
      <c r="N193" s="165"/>
      <c r="O193" s="165"/>
      <c r="P193" s="165"/>
      <c r="Q193" s="165"/>
      <c r="R193" s="165"/>
      <c r="S193" s="165"/>
      <c r="T193" s="166"/>
      <c r="AT193" s="161" t="s">
        <v>159</v>
      </c>
      <c r="AU193" s="161" t="s">
        <v>78</v>
      </c>
      <c r="AV193" s="12" t="s">
        <v>76</v>
      </c>
      <c r="AW193" s="12" t="s">
        <v>31</v>
      </c>
      <c r="AX193" s="12" t="s">
        <v>69</v>
      </c>
      <c r="AY193" s="161" t="s">
        <v>151</v>
      </c>
    </row>
    <row r="194" spans="2:65" s="13" customFormat="1" ht="11.25">
      <c r="B194" s="167"/>
      <c r="D194" s="160" t="s">
        <v>159</v>
      </c>
      <c r="E194" s="168" t="s">
        <v>1</v>
      </c>
      <c r="F194" s="169" t="s">
        <v>320</v>
      </c>
      <c r="H194" s="170">
        <v>0.27</v>
      </c>
      <c r="I194" s="171"/>
      <c r="L194" s="167"/>
      <c r="M194" s="172"/>
      <c r="N194" s="173"/>
      <c r="O194" s="173"/>
      <c r="P194" s="173"/>
      <c r="Q194" s="173"/>
      <c r="R194" s="173"/>
      <c r="S194" s="173"/>
      <c r="T194" s="174"/>
      <c r="AT194" s="168" t="s">
        <v>159</v>
      </c>
      <c r="AU194" s="168" t="s">
        <v>78</v>
      </c>
      <c r="AV194" s="13" t="s">
        <v>78</v>
      </c>
      <c r="AW194" s="13" t="s">
        <v>31</v>
      </c>
      <c r="AX194" s="13" t="s">
        <v>69</v>
      </c>
      <c r="AY194" s="168" t="s">
        <v>151</v>
      </c>
    </row>
    <row r="195" spans="2:65" s="13" customFormat="1" ht="11.25">
      <c r="B195" s="167"/>
      <c r="D195" s="160" t="s">
        <v>159</v>
      </c>
      <c r="E195" s="168" t="s">
        <v>1</v>
      </c>
      <c r="F195" s="169" t="s">
        <v>321</v>
      </c>
      <c r="H195" s="170">
        <v>0.66800000000000004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159</v>
      </c>
      <c r="AU195" s="168" t="s">
        <v>78</v>
      </c>
      <c r="AV195" s="13" t="s">
        <v>78</v>
      </c>
      <c r="AW195" s="13" t="s">
        <v>31</v>
      </c>
      <c r="AX195" s="13" t="s">
        <v>69</v>
      </c>
      <c r="AY195" s="168" t="s">
        <v>151</v>
      </c>
    </row>
    <row r="196" spans="2:65" s="14" customFormat="1" ht="11.25">
      <c r="B196" s="175"/>
      <c r="D196" s="160" t="s">
        <v>159</v>
      </c>
      <c r="E196" s="176" t="s">
        <v>1</v>
      </c>
      <c r="F196" s="177" t="s">
        <v>162</v>
      </c>
      <c r="H196" s="178">
        <v>0.93799999999999994</v>
      </c>
      <c r="I196" s="179"/>
      <c r="L196" s="175"/>
      <c r="M196" s="180"/>
      <c r="N196" s="181"/>
      <c r="O196" s="181"/>
      <c r="P196" s="181"/>
      <c r="Q196" s="181"/>
      <c r="R196" s="181"/>
      <c r="S196" s="181"/>
      <c r="T196" s="182"/>
      <c r="AT196" s="176" t="s">
        <v>159</v>
      </c>
      <c r="AU196" s="176" t="s">
        <v>78</v>
      </c>
      <c r="AV196" s="14" t="s">
        <v>157</v>
      </c>
      <c r="AW196" s="14" t="s">
        <v>31</v>
      </c>
      <c r="AX196" s="14" t="s">
        <v>76</v>
      </c>
      <c r="AY196" s="176" t="s">
        <v>151</v>
      </c>
    </row>
    <row r="197" spans="2:65" s="1" customFormat="1" ht="16.5" customHeight="1">
      <c r="B197" s="146"/>
      <c r="C197" s="147" t="s">
        <v>322</v>
      </c>
      <c r="D197" s="147" t="s">
        <v>153</v>
      </c>
      <c r="E197" s="148" t="s">
        <v>323</v>
      </c>
      <c r="F197" s="149" t="s">
        <v>324</v>
      </c>
      <c r="G197" s="150" t="s">
        <v>156</v>
      </c>
      <c r="H197" s="151">
        <v>7.5</v>
      </c>
      <c r="I197" s="152"/>
      <c r="J197" s="153">
        <f>ROUND(I197*H197,2)</f>
        <v>0</v>
      </c>
      <c r="K197" s="149" t="s">
        <v>1</v>
      </c>
      <c r="L197" s="31"/>
      <c r="M197" s="154" t="s">
        <v>1</v>
      </c>
      <c r="N197" s="155" t="s">
        <v>40</v>
      </c>
      <c r="O197" s="50"/>
      <c r="P197" s="156">
        <f>O197*H197</f>
        <v>0</v>
      </c>
      <c r="Q197" s="156">
        <v>0</v>
      </c>
      <c r="R197" s="156">
        <f>Q197*H197</f>
        <v>0</v>
      </c>
      <c r="S197" s="156">
        <v>0</v>
      </c>
      <c r="T197" s="157">
        <f>S197*H197</f>
        <v>0</v>
      </c>
      <c r="AR197" s="17" t="s">
        <v>157</v>
      </c>
      <c r="AT197" s="17" t="s">
        <v>153</v>
      </c>
      <c r="AU197" s="17" t="s">
        <v>78</v>
      </c>
      <c r="AY197" s="17" t="s">
        <v>151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76</v>
      </c>
      <c r="BK197" s="158">
        <f>ROUND(I197*H197,2)</f>
        <v>0</v>
      </c>
      <c r="BL197" s="17" t="s">
        <v>157</v>
      </c>
      <c r="BM197" s="17" t="s">
        <v>325</v>
      </c>
    </row>
    <row r="198" spans="2:65" s="12" customFormat="1" ht="11.25">
      <c r="B198" s="159"/>
      <c r="D198" s="160" t="s">
        <v>159</v>
      </c>
      <c r="E198" s="161" t="s">
        <v>1</v>
      </c>
      <c r="F198" s="162" t="s">
        <v>326</v>
      </c>
      <c r="H198" s="161" t="s">
        <v>1</v>
      </c>
      <c r="I198" s="163"/>
      <c r="L198" s="159"/>
      <c r="M198" s="164"/>
      <c r="N198" s="165"/>
      <c r="O198" s="165"/>
      <c r="P198" s="165"/>
      <c r="Q198" s="165"/>
      <c r="R198" s="165"/>
      <c r="S198" s="165"/>
      <c r="T198" s="166"/>
      <c r="AT198" s="161" t="s">
        <v>159</v>
      </c>
      <c r="AU198" s="161" t="s">
        <v>78</v>
      </c>
      <c r="AV198" s="12" t="s">
        <v>76</v>
      </c>
      <c r="AW198" s="12" t="s">
        <v>31</v>
      </c>
      <c r="AX198" s="12" t="s">
        <v>69</v>
      </c>
      <c r="AY198" s="161" t="s">
        <v>151</v>
      </c>
    </row>
    <row r="199" spans="2:65" s="13" customFormat="1" ht="11.25">
      <c r="B199" s="167"/>
      <c r="D199" s="160" t="s">
        <v>159</v>
      </c>
      <c r="E199" s="168" t="s">
        <v>1</v>
      </c>
      <c r="F199" s="169" t="s">
        <v>327</v>
      </c>
      <c r="H199" s="170">
        <v>2.1579999999999999</v>
      </c>
      <c r="I199" s="171"/>
      <c r="L199" s="167"/>
      <c r="M199" s="172"/>
      <c r="N199" s="173"/>
      <c r="O199" s="173"/>
      <c r="P199" s="173"/>
      <c r="Q199" s="173"/>
      <c r="R199" s="173"/>
      <c r="S199" s="173"/>
      <c r="T199" s="174"/>
      <c r="AT199" s="168" t="s">
        <v>159</v>
      </c>
      <c r="AU199" s="168" t="s">
        <v>78</v>
      </c>
      <c r="AV199" s="13" t="s">
        <v>78</v>
      </c>
      <c r="AW199" s="13" t="s">
        <v>31</v>
      </c>
      <c r="AX199" s="13" t="s">
        <v>69</v>
      </c>
      <c r="AY199" s="168" t="s">
        <v>151</v>
      </c>
    </row>
    <row r="200" spans="2:65" s="13" customFormat="1" ht="11.25">
      <c r="B200" s="167"/>
      <c r="D200" s="160" t="s">
        <v>159</v>
      </c>
      <c r="E200" s="168" t="s">
        <v>1</v>
      </c>
      <c r="F200" s="169" t="s">
        <v>328</v>
      </c>
      <c r="H200" s="170">
        <v>5.3419999999999996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159</v>
      </c>
      <c r="AU200" s="168" t="s">
        <v>78</v>
      </c>
      <c r="AV200" s="13" t="s">
        <v>78</v>
      </c>
      <c r="AW200" s="13" t="s">
        <v>31</v>
      </c>
      <c r="AX200" s="13" t="s">
        <v>69</v>
      </c>
      <c r="AY200" s="168" t="s">
        <v>151</v>
      </c>
    </row>
    <row r="201" spans="2:65" s="14" customFormat="1" ht="11.25">
      <c r="B201" s="175"/>
      <c r="D201" s="160" t="s">
        <v>159</v>
      </c>
      <c r="E201" s="176" t="s">
        <v>1</v>
      </c>
      <c r="F201" s="177" t="s">
        <v>162</v>
      </c>
      <c r="H201" s="178">
        <v>7.5</v>
      </c>
      <c r="I201" s="179"/>
      <c r="L201" s="175"/>
      <c r="M201" s="180"/>
      <c r="N201" s="181"/>
      <c r="O201" s="181"/>
      <c r="P201" s="181"/>
      <c r="Q201" s="181"/>
      <c r="R201" s="181"/>
      <c r="S201" s="181"/>
      <c r="T201" s="182"/>
      <c r="AT201" s="176" t="s">
        <v>159</v>
      </c>
      <c r="AU201" s="176" t="s">
        <v>78</v>
      </c>
      <c r="AV201" s="14" t="s">
        <v>157</v>
      </c>
      <c r="AW201" s="14" t="s">
        <v>31</v>
      </c>
      <c r="AX201" s="14" t="s">
        <v>76</v>
      </c>
      <c r="AY201" s="176" t="s">
        <v>151</v>
      </c>
    </row>
    <row r="202" spans="2:65" s="1" customFormat="1" ht="16.5" customHeight="1">
      <c r="B202" s="146"/>
      <c r="C202" s="147" t="s">
        <v>329</v>
      </c>
      <c r="D202" s="147" t="s">
        <v>153</v>
      </c>
      <c r="E202" s="148" t="s">
        <v>330</v>
      </c>
      <c r="F202" s="149" t="s">
        <v>331</v>
      </c>
      <c r="G202" s="150" t="s">
        <v>156</v>
      </c>
      <c r="H202" s="151">
        <v>7.5</v>
      </c>
      <c r="I202" s="152"/>
      <c r="J202" s="153">
        <f>ROUND(I202*H202,2)</f>
        <v>0</v>
      </c>
      <c r="K202" s="149" t="s">
        <v>1</v>
      </c>
      <c r="L202" s="31"/>
      <c r="M202" s="154" t="s">
        <v>1</v>
      </c>
      <c r="N202" s="155" t="s">
        <v>40</v>
      </c>
      <c r="O202" s="50"/>
      <c r="P202" s="156">
        <f>O202*H202</f>
        <v>0</v>
      </c>
      <c r="Q202" s="156">
        <v>0</v>
      </c>
      <c r="R202" s="156">
        <f>Q202*H202</f>
        <v>0</v>
      </c>
      <c r="S202" s="156">
        <v>0</v>
      </c>
      <c r="T202" s="157">
        <f>S202*H202</f>
        <v>0</v>
      </c>
      <c r="AR202" s="17" t="s">
        <v>157</v>
      </c>
      <c r="AT202" s="17" t="s">
        <v>153</v>
      </c>
      <c r="AU202" s="17" t="s">
        <v>78</v>
      </c>
      <c r="AY202" s="17" t="s">
        <v>151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76</v>
      </c>
      <c r="BK202" s="158">
        <f>ROUND(I202*H202,2)</f>
        <v>0</v>
      </c>
      <c r="BL202" s="17" t="s">
        <v>157</v>
      </c>
      <c r="BM202" s="17" t="s">
        <v>332</v>
      </c>
    </row>
    <row r="203" spans="2:65" s="1" customFormat="1" ht="16.5" customHeight="1">
      <c r="B203" s="146"/>
      <c r="C203" s="147" t="s">
        <v>333</v>
      </c>
      <c r="D203" s="147" t="s">
        <v>153</v>
      </c>
      <c r="E203" s="148" t="s">
        <v>334</v>
      </c>
      <c r="F203" s="149" t="s">
        <v>335</v>
      </c>
      <c r="G203" s="150" t="s">
        <v>165</v>
      </c>
      <c r="H203" s="151">
        <v>1.9E-2</v>
      </c>
      <c r="I203" s="152"/>
      <c r="J203" s="153">
        <f>ROUND(I203*H203,2)</f>
        <v>0</v>
      </c>
      <c r="K203" s="149" t="s">
        <v>1</v>
      </c>
      <c r="L203" s="31"/>
      <c r="M203" s="154" t="s">
        <v>1</v>
      </c>
      <c r="N203" s="155" t="s">
        <v>40</v>
      </c>
      <c r="O203" s="50"/>
      <c r="P203" s="156">
        <f>O203*H203</f>
        <v>0</v>
      </c>
      <c r="Q203" s="156">
        <v>0</v>
      </c>
      <c r="R203" s="156">
        <f>Q203*H203</f>
        <v>0</v>
      </c>
      <c r="S203" s="156">
        <v>0</v>
      </c>
      <c r="T203" s="157">
        <f>S203*H203</f>
        <v>0</v>
      </c>
      <c r="AR203" s="17" t="s">
        <v>157</v>
      </c>
      <c r="AT203" s="17" t="s">
        <v>153</v>
      </c>
      <c r="AU203" s="17" t="s">
        <v>78</v>
      </c>
      <c r="AY203" s="17" t="s">
        <v>151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76</v>
      </c>
      <c r="BK203" s="158">
        <f>ROUND(I203*H203,2)</f>
        <v>0</v>
      </c>
      <c r="BL203" s="17" t="s">
        <v>157</v>
      </c>
      <c r="BM203" s="17" t="s">
        <v>336</v>
      </c>
    </row>
    <row r="204" spans="2:65" s="12" customFormat="1" ht="11.25">
      <c r="B204" s="159"/>
      <c r="D204" s="160" t="s">
        <v>159</v>
      </c>
      <c r="E204" s="161" t="s">
        <v>1</v>
      </c>
      <c r="F204" s="162" t="s">
        <v>337</v>
      </c>
      <c r="H204" s="161" t="s">
        <v>1</v>
      </c>
      <c r="I204" s="163"/>
      <c r="L204" s="159"/>
      <c r="M204" s="164"/>
      <c r="N204" s="165"/>
      <c r="O204" s="165"/>
      <c r="P204" s="165"/>
      <c r="Q204" s="165"/>
      <c r="R204" s="165"/>
      <c r="S204" s="165"/>
      <c r="T204" s="166"/>
      <c r="AT204" s="161" t="s">
        <v>159</v>
      </c>
      <c r="AU204" s="161" t="s">
        <v>78</v>
      </c>
      <c r="AV204" s="12" t="s">
        <v>76</v>
      </c>
      <c r="AW204" s="12" t="s">
        <v>31</v>
      </c>
      <c r="AX204" s="12" t="s">
        <v>69</v>
      </c>
      <c r="AY204" s="161" t="s">
        <v>151</v>
      </c>
    </row>
    <row r="205" spans="2:65" s="13" customFormat="1" ht="11.25">
      <c r="B205" s="167"/>
      <c r="D205" s="160" t="s">
        <v>159</v>
      </c>
      <c r="E205" s="168" t="s">
        <v>1</v>
      </c>
      <c r="F205" s="169" t="s">
        <v>338</v>
      </c>
      <c r="H205" s="170">
        <v>1.9E-2</v>
      </c>
      <c r="I205" s="171"/>
      <c r="L205" s="167"/>
      <c r="M205" s="172"/>
      <c r="N205" s="173"/>
      <c r="O205" s="173"/>
      <c r="P205" s="173"/>
      <c r="Q205" s="173"/>
      <c r="R205" s="173"/>
      <c r="S205" s="173"/>
      <c r="T205" s="174"/>
      <c r="AT205" s="168" t="s">
        <v>159</v>
      </c>
      <c r="AU205" s="168" t="s">
        <v>78</v>
      </c>
      <c r="AV205" s="13" t="s">
        <v>78</v>
      </c>
      <c r="AW205" s="13" t="s">
        <v>31</v>
      </c>
      <c r="AX205" s="13" t="s">
        <v>69</v>
      </c>
      <c r="AY205" s="168" t="s">
        <v>151</v>
      </c>
    </row>
    <row r="206" spans="2:65" s="14" customFormat="1" ht="11.25">
      <c r="B206" s="175"/>
      <c r="D206" s="160" t="s">
        <v>159</v>
      </c>
      <c r="E206" s="176" t="s">
        <v>1</v>
      </c>
      <c r="F206" s="177" t="s">
        <v>162</v>
      </c>
      <c r="H206" s="178">
        <v>1.9E-2</v>
      </c>
      <c r="I206" s="179"/>
      <c r="L206" s="175"/>
      <c r="M206" s="180"/>
      <c r="N206" s="181"/>
      <c r="O206" s="181"/>
      <c r="P206" s="181"/>
      <c r="Q206" s="181"/>
      <c r="R206" s="181"/>
      <c r="S206" s="181"/>
      <c r="T206" s="182"/>
      <c r="AT206" s="176" t="s">
        <v>159</v>
      </c>
      <c r="AU206" s="176" t="s">
        <v>78</v>
      </c>
      <c r="AV206" s="14" t="s">
        <v>157</v>
      </c>
      <c r="AW206" s="14" t="s">
        <v>31</v>
      </c>
      <c r="AX206" s="14" t="s">
        <v>76</v>
      </c>
      <c r="AY206" s="176" t="s">
        <v>151</v>
      </c>
    </row>
    <row r="207" spans="2:65" s="1" customFormat="1" ht="16.5" customHeight="1">
      <c r="B207" s="146"/>
      <c r="C207" s="147" t="s">
        <v>339</v>
      </c>
      <c r="D207" s="147" t="s">
        <v>153</v>
      </c>
      <c r="E207" s="148" t="s">
        <v>340</v>
      </c>
      <c r="F207" s="149" t="s">
        <v>341</v>
      </c>
      <c r="G207" s="150" t="s">
        <v>165</v>
      </c>
      <c r="H207" s="151">
        <v>2.8000000000000001E-2</v>
      </c>
      <c r="I207" s="152"/>
      <c r="J207" s="153">
        <f>ROUND(I207*H207,2)</f>
        <v>0</v>
      </c>
      <c r="K207" s="149" t="s">
        <v>1</v>
      </c>
      <c r="L207" s="31"/>
      <c r="M207" s="154" t="s">
        <v>1</v>
      </c>
      <c r="N207" s="155" t="s">
        <v>40</v>
      </c>
      <c r="O207" s="50"/>
      <c r="P207" s="156">
        <f>O207*H207</f>
        <v>0</v>
      </c>
      <c r="Q207" s="156">
        <v>0</v>
      </c>
      <c r="R207" s="156">
        <f>Q207*H207</f>
        <v>0</v>
      </c>
      <c r="S207" s="156">
        <v>0</v>
      </c>
      <c r="T207" s="157">
        <f>S207*H207</f>
        <v>0</v>
      </c>
      <c r="AR207" s="17" t="s">
        <v>157</v>
      </c>
      <c r="AT207" s="17" t="s">
        <v>153</v>
      </c>
      <c r="AU207" s="17" t="s">
        <v>78</v>
      </c>
      <c r="AY207" s="17" t="s">
        <v>151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7" t="s">
        <v>76</v>
      </c>
      <c r="BK207" s="158">
        <f>ROUND(I207*H207,2)</f>
        <v>0</v>
      </c>
      <c r="BL207" s="17" t="s">
        <v>157</v>
      </c>
      <c r="BM207" s="17" t="s">
        <v>342</v>
      </c>
    </row>
    <row r="208" spans="2:65" s="12" customFormat="1" ht="11.25">
      <c r="B208" s="159"/>
      <c r="D208" s="160" t="s">
        <v>159</v>
      </c>
      <c r="E208" s="161" t="s">
        <v>1</v>
      </c>
      <c r="F208" s="162" t="s">
        <v>343</v>
      </c>
      <c r="H208" s="161" t="s">
        <v>1</v>
      </c>
      <c r="I208" s="163"/>
      <c r="L208" s="159"/>
      <c r="M208" s="164"/>
      <c r="N208" s="165"/>
      <c r="O208" s="165"/>
      <c r="P208" s="165"/>
      <c r="Q208" s="165"/>
      <c r="R208" s="165"/>
      <c r="S208" s="165"/>
      <c r="T208" s="166"/>
      <c r="AT208" s="161" t="s">
        <v>159</v>
      </c>
      <c r="AU208" s="161" t="s">
        <v>78</v>
      </c>
      <c r="AV208" s="12" t="s">
        <v>76</v>
      </c>
      <c r="AW208" s="12" t="s">
        <v>31</v>
      </c>
      <c r="AX208" s="12" t="s">
        <v>69</v>
      </c>
      <c r="AY208" s="161" t="s">
        <v>151</v>
      </c>
    </row>
    <row r="209" spans="2:65" s="13" customFormat="1" ht="11.25">
      <c r="B209" s="167"/>
      <c r="D209" s="160" t="s">
        <v>159</v>
      </c>
      <c r="E209" s="168" t="s">
        <v>1</v>
      </c>
      <c r="F209" s="169" t="s">
        <v>344</v>
      </c>
      <c r="H209" s="170">
        <v>2.8000000000000001E-2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159</v>
      </c>
      <c r="AU209" s="168" t="s">
        <v>78</v>
      </c>
      <c r="AV209" s="13" t="s">
        <v>78</v>
      </c>
      <c r="AW209" s="13" t="s">
        <v>31</v>
      </c>
      <c r="AX209" s="13" t="s">
        <v>69</v>
      </c>
      <c r="AY209" s="168" t="s">
        <v>151</v>
      </c>
    </row>
    <row r="210" spans="2:65" s="14" customFormat="1" ht="11.25">
      <c r="B210" s="175"/>
      <c r="D210" s="160" t="s">
        <v>159</v>
      </c>
      <c r="E210" s="176" t="s">
        <v>1</v>
      </c>
      <c r="F210" s="177" t="s">
        <v>162</v>
      </c>
      <c r="H210" s="178">
        <v>2.8000000000000001E-2</v>
      </c>
      <c r="I210" s="179"/>
      <c r="L210" s="175"/>
      <c r="M210" s="180"/>
      <c r="N210" s="181"/>
      <c r="O210" s="181"/>
      <c r="P210" s="181"/>
      <c r="Q210" s="181"/>
      <c r="R210" s="181"/>
      <c r="S210" s="181"/>
      <c r="T210" s="182"/>
      <c r="AT210" s="176" t="s">
        <v>159</v>
      </c>
      <c r="AU210" s="176" t="s">
        <v>78</v>
      </c>
      <c r="AV210" s="14" t="s">
        <v>157</v>
      </c>
      <c r="AW210" s="14" t="s">
        <v>31</v>
      </c>
      <c r="AX210" s="14" t="s">
        <v>76</v>
      </c>
      <c r="AY210" s="176" t="s">
        <v>151</v>
      </c>
    </row>
    <row r="211" spans="2:65" s="1" customFormat="1" ht="16.5" customHeight="1">
      <c r="B211" s="146"/>
      <c r="C211" s="147" t="s">
        <v>345</v>
      </c>
      <c r="D211" s="147" t="s">
        <v>153</v>
      </c>
      <c r="E211" s="148" t="s">
        <v>346</v>
      </c>
      <c r="F211" s="149" t="s">
        <v>347</v>
      </c>
      <c r="G211" s="150" t="s">
        <v>165</v>
      </c>
      <c r="H211" s="151">
        <v>6.3710000000000004</v>
      </c>
      <c r="I211" s="152"/>
      <c r="J211" s="153">
        <f>ROUND(I211*H211,2)</f>
        <v>0</v>
      </c>
      <c r="K211" s="149" t="s">
        <v>1</v>
      </c>
      <c r="L211" s="31"/>
      <c r="M211" s="154" t="s">
        <v>1</v>
      </c>
      <c r="N211" s="155" t="s">
        <v>40</v>
      </c>
      <c r="O211" s="50"/>
      <c r="P211" s="156">
        <f>O211*H211</f>
        <v>0</v>
      </c>
      <c r="Q211" s="156">
        <v>0</v>
      </c>
      <c r="R211" s="156">
        <f>Q211*H211</f>
        <v>0</v>
      </c>
      <c r="S211" s="156">
        <v>0</v>
      </c>
      <c r="T211" s="157">
        <f>S211*H211</f>
        <v>0</v>
      </c>
      <c r="AR211" s="17" t="s">
        <v>157</v>
      </c>
      <c r="AT211" s="17" t="s">
        <v>153</v>
      </c>
      <c r="AU211" s="17" t="s">
        <v>78</v>
      </c>
      <c r="AY211" s="17" t="s">
        <v>151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7" t="s">
        <v>76</v>
      </c>
      <c r="BK211" s="158">
        <f>ROUND(I211*H211,2)</f>
        <v>0</v>
      </c>
      <c r="BL211" s="17" t="s">
        <v>157</v>
      </c>
      <c r="BM211" s="17" t="s">
        <v>348</v>
      </c>
    </row>
    <row r="212" spans="2:65" s="12" customFormat="1" ht="11.25">
      <c r="B212" s="159"/>
      <c r="D212" s="160" t="s">
        <v>159</v>
      </c>
      <c r="E212" s="161" t="s">
        <v>1</v>
      </c>
      <c r="F212" s="162" t="s">
        <v>293</v>
      </c>
      <c r="H212" s="161" t="s">
        <v>1</v>
      </c>
      <c r="I212" s="163"/>
      <c r="L212" s="159"/>
      <c r="M212" s="164"/>
      <c r="N212" s="165"/>
      <c r="O212" s="165"/>
      <c r="P212" s="165"/>
      <c r="Q212" s="165"/>
      <c r="R212" s="165"/>
      <c r="S212" s="165"/>
      <c r="T212" s="166"/>
      <c r="AT212" s="161" t="s">
        <v>159</v>
      </c>
      <c r="AU212" s="161" t="s">
        <v>78</v>
      </c>
      <c r="AV212" s="12" t="s">
        <v>76</v>
      </c>
      <c r="AW212" s="12" t="s">
        <v>31</v>
      </c>
      <c r="AX212" s="12" t="s">
        <v>69</v>
      </c>
      <c r="AY212" s="161" t="s">
        <v>151</v>
      </c>
    </row>
    <row r="213" spans="2:65" s="13" customFormat="1" ht="11.25">
      <c r="B213" s="167"/>
      <c r="D213" s="160" t="s">
        <v>159</v>
      </c>
      <c r="E213" s="168" t="s">
        <v>1</v>
      </c>
      <c r="F213" s="169" t="s">
        <v>349</v>
      </c>
      <c r="H213" s="170">
        <v>5.03</v>
      </c>
      <c r="I213" s="171"/>
      <c r="L213" s="167"/>
      <c r="M213" s="172"/>
      <c r="N213" s="173"/>
      <c r="O213" s="173"/>
      <c r="P213" s="173"/>
      <c r="Q213" s="173"/>
      <c r="R213" s="173"/>
      <c r="S213" s="173"/>
      <c r="T213" s="174"/>
      <c r="AT213" s="168" t="s">
        <v>159</v>
      </c>
      <c r="AU213" s="168" t="s">
        <v>78</v>
      </c>
      <c r="AV213" s="13" t="s">
        <v>78</v>
      </c>
      <c r="AW213" s="13" t="s">
        <v>31</v>
      </c>
      <c r="AX213" s="13" t="s">
        <v>69</v>
      </c>
      <c r="AY213" s="168" t="s">
        <v>151</v>
      </c>
    </row>
    <row r="214" spans="2:65" s="13" customFormat="1" ht="11.25">
      <c r="B214" s="167"/>
      <c r="D214" s="160" t="s">
        <v>159</v>
      </c>
      <c r="E214" s="168" t="s">
        <v>1</v>
      </c>
      <c r="F214" s="169" t="s">
        <v>350</v>
      </c>
      <c r="H214" s="170">
        <v>1.341</v>
      </c>
      <c r="I214" s="171"/>
      <c r="L214" s="167"/>
      <c r="M214" s="172"/>
      <c r="N214" s="173"/>
      <c r="O214" s="173"/>
      <c r="P214" s="173"/>
      <c r="Q214" s="173"/>
      <c r="R214" s="173"/>
      <c r="S214" s="173"/>
      <c r="T214" s="174"/>
      <c r="AT214" s="168" t="s">
        <v>159</v>
      </c>
      <c r="AU214" s="168" t="s">
        <v>78</v>
      </c>
      <c r="AV214" s="13" t="s">
        <v>78</v>
      </c>
      <c r="AW214" s="13" t="s">
        <v>31</v>
      </c>
      <c r="AX214" s="13" t="s">
        <v>69</v>
      </c>
      <c r="AY214" s="168" t="s">
        <v>151</v>
      </c>
    </row>
    <row r="215" spans="2:65" s="14" customFormat="1" ht="11.25">
      <c r="B215" s="175"/>
      <c r="D215" s="160" t="s">
        <v>159</v>
      </c>
      <c r="E215" s="176" t="s">
        <v>1</v>
      </c>
      <c r="F215" s="177" t="s">
        <v>162</v>
      </c>
      <c r="H215" s="178">
        <v>6.3710000000000004</v>
      </c>
      <c r="I215" s="179"/>
      <c r="L215" s="175"/>
      <c r="M215" s="180"/>
      <c r="N215" s="181"/>
      <c r="O215" s="181"/>
      <c r="P215" s="181"/>
      <c r="Q215" s="181"/>
      <c r="R215" s="181"/>
      <c r="S215" s="181"/>
      <c r="T215" s="182"/>
      <c r="AT215" s="176" t="s">
        <v>159</v>
      </c>
      <c r="AU215" s="176" t="s">
        <v>78</v>
      </c>
      <c r="AV215" s="14" t="s">
        <v>157</v>
      </c>
      <c r="AW215" s="14" t="s">
        <v>31</v>
      </c>
      <c r="AX215" s="14" t="s">
        <v>76</v>
      </c>
      <c r="AY215" s="176" t="s">
        <v>151</v>
      </c>
    </row>
    <row r="216" spans="2:65" s="11" customFormat="1" ht="22.9" customHeight="1">
      <c r="B216" s="133"/>
      <c r="D216" s="134" t="s">
        <v>68</v>
      </c>
      <c r="E216" s="144" t="s">
        <v>169</v>
      </c>
      <c r="F216" s="144" t="s">
        <v>351</v>
      </c>
      <c r="I216" s="136"/>
      <c r="J216" s="145">
        <f>BK216</f>
        <v>0</v>
      </c>
      <c r="L216" s="133"/>
      <c r="M216" s="138"/>
      <c r="N216" s="139"/>
      <c r="O216" s="139"/>
      <c r="P216" s="140">
        <f>SUM(P217:P299)</f>
        <v>0</v>
      </c>
      <c r="Q216" s="139"/>
      <c r="R216" s="140">
        <f>SUM(R217:R299)</f>
        <v>0</v>
      </c>
      <c r="S216" s="139"/>
      <c r="T216" s="141">
        <f>SUM(T217:T299)</f>
        <v>0</v>
      </c>
      <c r="AR216" s="134" t="s">
        <v>76</v>
      </c>
      <c r="AT216" s="142" t="s">
        <v>68</v>
      </c>
      <c r="AU216" s="142" t="s">
        <v>76</v>
      </c>
      <c r="AY216" s="134" t="s">
        <v>151</v>
      </c>
      <c r="BK216" s="143">
        <f>SUM(BK217:BK299)</f>
        <v>0</v>
      </c>
    </row>
    <row r="217" spans="2:65" s="1" customFormat="1" ht="16.5" customHeight="1">
      <c r="B217" s="146"/>
      <c r="C217" s="147" t="s">
        <v>352</v>
      </c>
      <c r="D217" s="147" t="s">
        <v>153</v>
      </c>
      <c r="E217" s="148" t="s">
        <v>353</v>
      </c>
      <c r="F217" s="149" t="s">
        <v>354</v>
      </c>
      <c r="G217" s="150" t="s">
        <v>165</v>
      </c>
      <c r="H217" s="151">
        <v>1.613</v>
      </c>
      <c r="I217" s="152"/>
      <c r="J217" s="153">
        <f>ROUND(I217*H217,2)</f>
        <v>0</v>
      </c>
      <c r="K217" s="149" t="s">
        <v>1</v>
      </c>
      <c r="L217" s="31"/>
      <c r="M217" s="154" t="s">
        <v>1</v>
      </c>
      <c r="N217" s="155" t="s">
        <v>40</v>
      </c>
      <c r="O217" s="50"/>
      <c r="P217" s="156">
        <f>O217*H217</f>
        <v>0</v>
      </c>
      <c r="Q217" s="156">
        <v>0</v>
      </c>
      <c r="R217" s="156">
        <f>Q217*H217</f>
        <v>0</v>
      </c>
      <c r="S217" s="156">
        <v>0</v>
      </c>
      <c r="T217" s="157">
        <f>S217*H217</f>
        <v>0</v>
      </c>
      <c r="AR217" s="17" t="s">
        <v>157</v>
      </c>
      <c r="AT217" s="17" t="s">
        <v>153</v>
      </c>
      <c r="AU217" s="17" t="s">
        <v>78</v>
      </c>
      <c r="AY217" s="17" t="s">
        <v>151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76</v>
      </c>
      <c r="BK217" s="158">
        <f>ROUND(I217*H217,2)</f>
        <v>0</v>
      </c>
      <c r="BL217" s="17" t="s">
        <v>157</v>
      </c>
      <c r="BM217" s="17" t="s">
        <v>355</v>
      </c>
    </row>
    <row r="218" spans="2:65" s="12" customFormat="1" ht="11.25">
      <c r="B218" s="159"/>
      <c r="D218" s="160" t="s">
        <v>159</v>
      </c>
      <c r="E218" s="161" t="s">
        <v>1</v>
      </c>
      <c r="F218" s="162" t="s">
        <v>356</v>
      </c>
      <c r="H218" s="161" t="s">
        <v>1</v>
      </c>
      <c r="I218" s="163"/>
      <c r="L218" s="159"/>
      <c r="M218" s="164"/>
      <c r="N218" s="165"/>
      <c r="O218" s="165"/>
      <c r="P218" s="165"/>
      <c r="Q218" s="165"/>
      <c r="R218" s="165"/>
      <c r="S218" s="165"/>
      <c r="T218" s="166"/>
      <c r="AT218" s="161" t="s">
        <v>159</v>
      </c>
      <c r="AU218" s="161" t="s">
        <v>78</v>
      </c>
      <c r="AV218" s="12" t="s">
        <v>76</v>
      </c>
      <c r="AW218" s="12" t="s">
        <v>31</v>
      </c>
      <c r="AX218" s="12" t="s">
        <v>69</v>
      </c>
      <c r="AY218" s="161" t="s">
        <v>151</v>
      </c>
    </row>
    <row r="219" spans="2:65" s="12" customFormat="1" ht="11.25">
      <c r="B219" s="159"/>
      <c r="D219" s="160" t="s">
        <v>159</v>
      </c>
      <c r="E219" s="161" t="s">
        <v>1</v>
      </c>
      <c r="F219" s="162" t="s">
        <v>357</v>
      </c>
      <c r="H219" s="161" t="s">
        <v>1</v>
      </c>
      <c r="I219" s="163"/>
      <c r="L219" s="159"/>
      <c r="M219" s="164"/>
      <c r="N219" s="165"/>
      <c r="O219" s="165"/>
      <c r="P219" s="165"/>
      <c r="Q219" s="165"/>
      <c r="R219" s="165"/>
      <c r="S219" s="165"/>
      <c r="T219" s="166"/>
      <c r="AT219" s="161" t="s">
        <v>159</v>
      </c>
      <c r="AU219" s="161" t="s">
        <v>78</v>
      </c>
      <c r="AV219" s="12" t="s">
        <v>76</v>
      </c>
      <c r="AW219" s="12" t="s">
        <v>31</v>
      </c>
      <c r="AX219" s="12" t="s">
        <v>69</v>
      </c>
      <c r="AY219" s="161" t="s">
        <v>151</v>
      </c>
    </row>
    <row r="220" spans="2:65" s="13" customFormat="1" ht="11.25">
      <c r="B220" s="167"/>
      <c r="D220" s="160" t="s">
        <v>159</v>
      </c>
      <c r="E220" s="168" t="s">
        <v>1</v>
      </c>
      <c r="F220" s="169" t="s">
        <v>358</v>
      </c>
      <c r="H220" s="170">
        <v>0.64800000000000002</v>
      </c>
      <c r="I220" s="171"/>
      <c r="L220" s="167"/>
      <c r="M220" s="172"/>
      <c r="N220" s="173"/>
      <c r="O220" s="173"/>
      <c r="P220" s="173"/>
      <c r="Q220" s="173"/>
      <c r="R220" s="173"/>
      <c r="S220" s="173"/>
      <c r="T220" s="174"/>
      <c r="AT220" s="168" t="s">
        <v>159</v>
      </c>
      <c r="AU220" s="168" t="s">
        <v>78</v>
      </c>
      <c r="AV220" s="13" t="s">
        <v>78</v>
      </c>
      <c r="AW220" s="13" t="s">
        <v>31</v>
      </c>
      <c r="AX220" s="13" t="s">
        <v>69</v>
      </c>
      <c r="AY220" s="168" t="s">
        <v>151</v>
      </c>
    </row>
    <row r="221" spans="2:65" s="12" customFormat="1" ht="11.25">
      <c r="B221" s="159"/>
      <c r="D221" s="160" t="s">
        <v>159</v>
      </c>
      <c r="E221" s="161" t="s">
        <v>1</v>
      </c>
      <c r="F221" s="162" t="s">
        <v>359</v>
      </c>
      <c r="H221" s="161" t="s">
        <v>1</v>
      </c>
      <c r="I221" s="163"/>
      <c r="L221" s="159"/>
      <c r="M221" s="164"/>
      <c r="N221" s="165"/>
      <c r="O221" s="165"/>
      <c r="P221" s="165"/>
      <c r="Q221" s="165"/>
      <c r="R221" s="165"/>
      <c r="S221" s="165"/>
      <c r="T221" s="166"/>
      <c r="AT221" s="161" t="s">
        <v>159</v>
      </c>
      <c r="AU221" s="161" t="s">
        <v>78</v>
      </c>
      <c r="AV221" s="12" t="s">
        <v>76</v>
      </c>
      <c r="AW221" s="12" t="s">
        <v>31</v>
      </c>
      <c r="AX221" s="12" t="s">
        <v>69</v>
      </c>
      <c r="AY221" s="161" t="s">
        <v>151</v>
      </c>
    </row>
    <row r="222" spans="2:65" s="13" customFormat="1" ht="11.25">
      <c r="B222" s="167"/>
      <c r="D222" s="160" t="s">
        <v>159</v>
      </c>
      <c r="E222" s="168" t="s">
        <v>1</v>
      </c>
      <c r="F222" s="169" t="s">
        <v>358</v>
      </c>
      <c r="H222" s="170">
        <v>0.64800000000000002</v>
      </c>
      <c r="I222" s="171"/>
      <c r="L222" s="167"/>
      <c r="M222" s="172"/>
      <c r="N222" s="173"/>
      <c r="O222" s="173"/>
      <c r="P222" s="173"/>
      <c r="Q222" s="173"/>
      <c r="R222" s="173"/>
      <c r="S222" s="173"/>
      <c r="T222" s="174"/>
      <c r="AT222" s="168" t="s">
        <v>159</v>
      </c>
      <c r="AU222" s="168" t="s">
        <v>78</v>
      </c>
      <c r="AV222" s="13" t="s">
        <v>78</v>
      </c>
      <c r="AW222" s="13" t="s">
        <v>31</v>
      </c>
      <c r="AX222" s="13" t="s">
        <v>69</v>
      </c>
      <c r="AY222" s="168" t="s">
        <v>151</v>
      </c>
    </row>
    <row r="223" spans="2:65" s="12" customFormat="1" ht="11.25">
      <c r="B223" s="159"/>
      <c r="D223" s="160" t="s">
        <v>159</v>
      </c>
      <c r="E223" s="161" t="s">
        <v>1</v>
      </c>
      <c r="F223" s="162" t="s">
        <v>360</v>
      </c>
      <c r="H223" s="161" t="s">
        <v>1</v>
      </c>
      <c r="I223" s="163"/>
      <c r="L223" s="159"/>
      <c r="M223" s="164"/>
      <c r="N223" s="165"/>
      <c r="O223" s="165"/>
      <c r="P223" s="165"/>
      <c r="Q223" s="165"/>
      <c r="R223" s="165"/>
      <c r="S223" s="165"/>
      <c r="T223" s="166"/>
      <c r="AT223" s="161" t="s">
        <v>159</v>
      </c>
      <c r="AU223" s="161" t="s">
        <v>78</v>
      </c>
      <c r="AV223" s="12" t="s">
        <v>76</v>
      </c>
      <c r="AW223" s="12" t="s">
        <v>31</v>
      </c>
      <c r="AX223" s="12" t="s">
        <v>69</v>
      </c>
      <c r="AY223" s="161" t="s">
        <v>151</v>
      </c>
    </row>
    <row r="224" spans="2:65" s="13" customFormat="1" ht="11.25">
      <c r="B224" s="167"/>
      <c r="D224" s="160" t="s">
        <v>159</v>
      </c>
      <c r="E224" s="168" t="s">
        <v>1</v>
      </c>
      <c r="F224" s="169" t="s">
        <v>361</v>
      </c>
      <c r="H224" s="170">
        <v>0.317</v>
      </c>
      <c r="I224" s="171"/>
      <c r="L224" s="167"/>
      <c r="M224" s="172"/>
      <c r="N224" s="173"/>
      <c r="O224" s="173"/>
      <c r="P224" s="173"/>
      <c r="Q224" s="173"/>
      <c r="R224" s="173"/>
      <c r="S224" s="173"/>
      <c r="T224" s="174"/>
      <c r="AT224" s="168" t="s">
        <v>159</v>
      </c>
      <c r="AU224" s="168" t="s">
        <v>78</v>
      </c>
      <c r="AV224" s="13" t="s">
        <v>78</v>
      </c>
      <c r="AW224" s="13" t="s">
        <v>31</v>
      </c>
      <c r="AX224" s="13" t="s">
        <v>69</v>
      </c>
      <c r="AY224" s="168" t="s">
        <v>151</v>
      </c>
    </row>
    <row r="225" spans="2:65" s="14" customFormat="1" ht="11.25">
      <c r="B225" s="175"/>
      <c r="D225" s="160" t="s">
        <v>159</v>
      </c>
      <c r="E225" s="176" t="s">
        <v>1</v>
      </c>
      <c r="F225" s="177" t="s">
        <v>162</v>
      </c>
      <c r="H225" s="178">
        <v>1.613</v>
      </c>
      <c r="I225" s="179"/>
      <c r="L225" s="175"/>
      <c r="M225" s="180"/>
      <c r="N225" s="181"/>
      <c r="O225" s="181"/>
      <c r="P225" s="181"/>
      <c r="Q225" s="181"/>
      <c r="R225" s="181"/>
      <c r="S225" s="181"/>
      <c r="T225" s="182"/>
      <c r="AT225" s="176" t="s">
        <v>159</v>
      </c>
      <c r="AU225" s="176" t="s">
        <v>78</v>
      </c>
      <c r="AV225" s="14" t="s">
        <v>157</v>
      </c>
      <c r="AW225" s="14" t="s">
        <v>31</v>
      </c>
      <c r="AX225" s="14" t="s">
        <v>76</v>
      </c>
      <c r="AY225" s="176" t="s">
        <v>151</v>
      </c>
    </row>
    <row r="226" spans="2:65" s="1" customFormat="1" ht="16.5" customHeight="1">
      <c r="B226" s="146"/>
      <c r="C226" s="147" t="s">
        <v>362</v>
      </c>
      <c r="D226" s="147" t="s">
        <v>153</v>
      </c>
      <c r="E226" s="148" t="s">
        <v>363</v>
      </c>
      <c r="F226" s="149" t="s">
        <v>364</v>
      </c>
      <c r="G226" s="150" t="s">
        <v>156</v>
      </c>
      <c r="H226" s="151">
        <v>14.12</v>
      </c>
      <c r="I226" s="152"/>
      <c r="J226" s="153">
        <f>ROUND(I226*H226,2)</f>
        <v>0</v>
      </c>
      <c r="K226" s="149" t="s">
        <v>1</v>
      </c>
      <c r="L226" s="31"/>
      <c r="M226" s="154" t="s">
        <v>1</v>
      </c>
      <c r="N226" s="155" t="s">
        <v>40</v>
      </c>
      <c r="O226" s="50"/>
      <c r="P226" s="156">
        <f>O226*H226</f>
        <v>0</v>
      </c>
      <c r="Q226" s="156">
        <v>0</v>
      </c>
      <c r="R226" s="156">
        <f>Q226*H226</f>
        <v>0</v>
      </c>
      <c r="S226" s="156">
        <v>0</v>
      </c>
      <c r="T226" s="157">
        <f>S226*H226</f>
        <v>0</v>
      </c>
      <c r="AR226" s="17" t="s">
        <v>157</v>
      </c>
      <c r="AT226" s="17" t="s">
        <v>153</v>
      </c>
      <c r="AU226" s="17" t="s">
        <v>78</v>
      </c>
      <c r="AY226" s="17" t="s">
        <v>151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76</v>
      </c>
      <c r="BK226" s="158">
        <f>ROUND(I226*H226,2)</f>
        <v>0</v>
      </c>
      <c r="BL226" s="17" t="s">
        <v>157</v>
      </c>
      <c r="BM226" s="17" t="s">
        <v>365</v>
      </c>
    </row>
    <row r="227" spans="2:65" s="12" customFormat="1" ht="11.25">
      <c r="B227" s="159"/>
      <c r="D227" s="160" t="s">
        <v>159</v>
      </c>
      <c r="E227" s="161" t="s">
        <v>1</v>
      </c>
      <c r="F227" s="162" t="s">
        <v>366</v>
      </c>
      <c r="H227" s="161" t="s">
        <v>1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1" t="s">
        <v>159</v>
      </c>
      <c r="AU227" s="161" t="s">
        <v>78</v>
      </c>
      <c r="AV227" s="12" t="s">
        <v>76</v>
      </c>
      <c r="AW227" s="12" t="s">
        <v>31</v>
      </c>
      <c r="AX227" s="12" t="s">
        <v>69</v>
      </c>
      <c r="AY227" s="161" t="s">
        <v>151</v>
      </c>
    </row>
    <row r="228" spans="2:65" s="13" customFormat="1" ht="11.25">
      <c r="B228" s="167"/>
      <c r="D228" s="160" t="s">
        <v>159</v>
      </c>
      <c r="E228" s="168" t="s">
        <v>1</v>
      </c>
      <c r="F228" s="169" t="s">
        <v>367</v>
      </c>
      <c r="H228" s="170">
        <v>14.12</v>
      </c>
      <c r="I228" s="171"/>
      <c r="L228" s="167"/>
      <c r="M228" s="172"/>
      <c r="N228" s="173"/>
      <c r="O228" s="173"/>
      <c r="P228" s="173"/>
      <c r="Q228" s="173"/>
      <c r="R228" s="173"/>
      <c r="S228" s="173"/>
      <c r="T228" s="174"/>
      <c r="AT228" s="168" t="s">
        <v>159</v>
      </c>
      <c r="AU228" s="168" t="s">
        <v>78</v>
      </c>
      <c r="AV228" s="13" t="s">
        <v>78</v>
      </c>
      <c r="AW228" s="13" t="s">
        <v>31</v>
      </c>
      <c r="AX228" s="13" t="s">
        <v>69</v>
      </c>
      <c r="AY228" s="168" t="s">
        <v>151</v>
      </c>
    </row>
    <row r="229" spans="2:65" s="14" customFormat="1" ht="11.25">
      <c r="B229" s="175"/>
      <c r="D229" s="160" t="s">
        <v>159</v>
      </c>
      <c r="E229" s="176" t="s">
        <v>1</v>
      </c>
      <c r="F229" s="177" t="s">
        <v>162</v>
      </c>
      <c r="H229" s="178">
        <v>14.12</v>
      </c>
      <c r="I229" s="179"/>
      <c r="L229" s="175"/>
      <c r="M229" s="180"/>
      <c r="N229" s="181"/>
      <c r="O229" s="181"/>
      <c r="P229" s="181"/>
      <c r="Q229" s="181"/>
      <c r="R229" s="181"/>
      <c r="S229" s="181"/>
      <c r="T229" s="182"/>
      <c r="AT229" s="176" t="s">
        <v>159</v>
      </c>
      <c r="AU229" s="176" t="s">
        <v>78</v>
      </c>
      <c r="AV229" s="14" t="s">
        <v>157</v>
      </c>
      <c r="AW229" s="14" t="s">
        <v>31</v>
      </c>
      <c r="AX229" s="14" t="s">
        <v>76</v>
      </c>
      <c r="AY229" s="176" t="s">
        <v>151</v>
      </c>
    </row>
    <row r="230" spans="2:65" s="1" customFormat="1" ht="16.5" customHeight="1">
      <c r="B230" s="146"/>
      <c r="C230" s="147" t="s">
        <v>368</v>
      </c>
      <c r="D230" s="147" t="s">
        <v>153</v>
      </c>
      <c r="E230" s="148" t="s">
        <v>369</v>
      </c>
      <c r="F230" s="149" t="s">
        <v>370</v>
      </c>
      <c r="G230" s="150" t="s">
        <v>156</v>
      </c>
      <c r="H230" s="151">
        <v>2.2999999999999998</v>
      </c>
      <c r="I230" s="152"/>
      <c r="J230" s="153">
        <f>ROUND(I230*H230,2)</f>
        <v>0</v>
      </c>
      <c r="K230" s="149" t="s">
        <v>1</v>
      </c>
      <c r="L230" s="31"/>
      <c r="M230" s="154" t="s">
        <v>1</v>
      </c>
      <c r="N230" s="155" t="s">
        <v>40</v>
      </c>
      <c r="O230" s="50"/>
      <c r="P230" s="156">
        <f>O230*H230</f>
        <v>0</v>
      </c>
      <c r="Q230" s="156">
        <v>0</v>
      </c>
      <c r="R230" s="156">
        <f>Q230*H230</f>
        <v>0</v>
      </c>
      <c r="S230" s="156">
        <v>0</v>
      </c>
      <c r="T230" s="157">
        <f>S230*H230</f>
        <v>0</v>
      </c>
      <c r="AR230" s="17" t="s">
        <v>157</v>
      </c>
      <c r="AT230" s="17" t="s">
        <v>153</v>
      </c>
      <c r="AU230" s="17" t="s">
        <v>78</v>
      </c>
      <c r="AY230" s="17" t="s">
        <v>151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76</v>
      </c>
      <c r="BK230" s="158">
        <f>ROUND(I230*H230,2)</f>
        <v>0</v>
      </c>
      <c r="BL230" s="17" t="s">
        <v>157</v>
      </c>
      <c r="BM230" s="17" t="s">
        <v>371</v>
      </c>
    </row>
    <row r="231" spans="2:65" s="12" customFormat="1" ht="11.25">
      <c r="B231" s="159"/>
      <c r="D231" s="160" t="s">
        <v>159</v>
      </c>
      <c r="E231" s="161" t="s">
        <v>1</v>
      </c>
      <c r="F231" s="162" t="s">
        <v>366</v>
      </c>
      <c r="H231" s="161" t="s">
        <v>1</v>
      </c>
      <c r="I231" s="163"/>
      <c r="L231" s="159"/>
      <c r="M231" s="164"/>
      <c r="N231" s="165"/>
      <c r="O231" s="165"/>
      <c r="P231" s="165"/>
      <c r="Q231" s="165"/>
      <c r="R231" s="165"/>
      <c r="S231" s="165"/>
      <c r="T231" s="166"/>
      <c r="AT231" s="161" t="s">
        <v>159</v>
      </c>
      <c r="AU231" s="161" t="s">
        <v>78</v>
      </c>
      <c r="AV231" s="12" t="s">
        <v>76</v>
      </c>
      <c r="AW231" s="12" t="s">
        <v>31</v>
      </c>
      <c r="AX231" s="12" t="s">
        <v>69</v>
      </c>
      <c r="AY231" s="161" t="s">
        <v>151</v>
      </c>
    </row>
    <row r="232" spans="2:65" s="13" customFormat="1" ht="11.25">
      <c r="B232" s="167"/>
      <c r="D232" s="160" t="s">
        <v>159</v>
      </c>
      <c r="E232" s="168" t="s">
        <v>1</v>
      </c>
      <c r="F232" s="169" t="s">
        <v>372</v>
      </c>
      <c r="H232" s="170">
        <v>3.2</v>
      </c>
      <c r="I232" s="171"/>
      <c r="L232" s="167"/>
      <c r="M232" s="172"/>
      <c r="N232" s="173"/>
      <c r="O232" s="173"/>
      <c r="P232" s="173"/>
      <c r="Q232" s="173"/>
      <c r="R232" s="173"/>
      <c r="S232" s="173"/>
      <c r="T232" s="174"/>
      <c r="AT232" s="168" t="s">
        <v>159</v>
      </c>
      <c r="AU232" s="168" t="s">
        <v>78</v>
      </c>
      <c r="AV232" s="13" t="s">
        <v>78</v>
      </c>
      <c r="AW232" s="13" t="s">
        <v>31</v>
      </c>
      <c r="AX232" s="13" t="s">
        <v>69</v>
      </c>
      <c r="AY232" s="168" t="s">
        <v>151</v>
      </c>
    </row>
    <row r="233" spans="2:65" s="13" customFormat="1" ht="11.25">
      <c r="B233" s="167"/>
      <c r="D233" s="160" t="s">
        <v>159</v>
      </c>
      <c r="E233" s="168" t="s">
        <v>1</v>
      </c>
      <c r="F233" s="169" t="s">
        <v>373</v>
      </c>
      <c r="H233" s="170">
        <v>-0.9</v>
      </c>
      <c r="I233" s="171"/>
      <c r="L233" s="167"/>
      <c r="M233" s="172"/>
      <c r="N233" s="173"/>
      <c r="O233" s="173"/>
      <c r="P233" s="173"/>
      <c r="Q233" s="173"/>
      <c r="R233" s="173"/>
      <c r="S233" s="173"/>
      <c r="T233" s="174"/>
      <c r="AT233" s="168" t="s">
        <v>159</v>
      </c>
      <c r="AU233" s="168" t="s">
        <v>78</v>
      </c>
      <c r="AV233" s="13" t="s">
        <v>78</v>
      </c>
      <c r="AW233" s="13" t="s">
        <v>31</v>
      </c>
      <c r="AX233" s="13" t="s">
        <v>69</v>
      </c>
      <c r="AY233" s="168" t="s">
        <v>151</v>
      </c>
    </row>
    <row r="234" spans="2:65" s="14" customFormat="1" ht="11.25">
      <c r="B234" s="175"/>
      <c r="D234" s="160" t="s">
        <v>159</v>
      </c>
      <c r="E234" s="176" t="s">
        <v>1</v>
      </c>
      <c r="F234" s="177" t="s">
        <v>162</v>
      </c>
      <c r="H234" s="178">
        <v>2.2999999999999998</v>
      </c>
      <c r="I234" s="179"/>
      <c r="L234" s="175"/>
      <c r="M234" s="180"/>
      <c r="N234" s="181"/>
      <c r="O234" s="181"/>
      <c r="P234" s="181"/>
      <c r="Q234" s="181"/>
      <c r="R234" s="181"/>
      <c r="S234" s="181"/>
      <c r="T234" s="182"/>
      <c r="AT234" s="176" t="s">
        <v>159</v>
      </c>
      <c r="AU234" s="176" t="s">
        <v>78</v>
      </c>
      <c r="AV234" s="14" t="s">
        <v>157</v>
      </c>
      <c r="AW234" s="14" t="s">
        <v>31</v>
      </c>
      <c r="AX234" s="14" t="s">
        <v>76</v>
      </c>
      <c r="AY234" s="176" t="s">
        <v>151</v>
      </c>
    </row>
    <row r="235" spans="2:65" s="1" customFormat="1" ht="16.5" customHeight="1">
      <c r="B235" s="146"/>
      <c r="C235" s="147" t="s">
        <v>374</v>
      </c>
      <c r="D235" s="147" t="s">
        <v>153</v>
      </c>
      <c r="E235" s="148" t="s">
        <v>375</v>
      </c>
      <c r="F235" s="149" t="s">
        <v>376</v>
      </c>
      <c r="G235" s="150" t="s">
        <v>165</v>
      </c>
      <c r="H235" s="151">
        <v>34.024999999999999</v>
      </c>
      <c r="I235" s="152"/>
      <c r="J235" s="153">
        <f>ROUND(I235*H235,2)</f>
        <v>0</v>
      </c>
      <c r="K235" s="149" t="s">
        <v>1</v>
      </c>
      <c r="L235" s="31"/>
      <c r="M235" s="154" t="s">
        <v>1</v>
      </c>
      <c r="N235" s="155" t="s">
        <v>40</v>
      </c>
      <c r="O235" s="50"/>
      <c r="P235" s="156">
        <f>O235*H235</f>
        <v>0</v>
      </c>
      <c r="Q235" s="156">
        <v>0</v>
      </c>
      <c r="R235" s="156">
        <f>Q235*H235</f>
        <v>0</v>
      </c>
      <c r="S235" s="156">
        <v>0</v>
      </c>
      <c r="T235" s="157">
        <f>S235*H235</f>
        <v>0</v>
      </c>
      <c r="AR235" s="17" t="s">
        <v>157</v>
      </c>
      <c r="AT235" s="17" t="s">
        <v>153</v>
      </c>
      <c r="AU235" s="17" t="s">
        <v>78</v>
      </c>
      <c r="AY235" s="17" t="s">
        <v>151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7" t="s">
        <v>76</v>
      </c>
      <c r="BK235" s="158">
        <f>ROUND(I235*H235,2)</f>
        <v>0</v>
      </c>
      <c r="BL235" s="17" t="s">
        <v>157</v>
      </c>
      <c r="BM235" s="17" t="s">
        <v>377</v>
      </c>
    </row>
    <row r="236" spans="2:65" s="12" customFormat="1" ht="11.25">
      <c r="B236" s="159"/>
      <c r="D236" s="160" t="s">
        <v>159</v>
      </c>
      <c r="E236" s="161" t="s">
        <v>1</v>
      </c>
      <c r="F236" s="162" t="s">
        <v>378</v>
      </c>
      <c r="H236" s="161" t="s">
        <v>1</v>
      </c>
      <c r="I236" s="163"/>
      <c r="L236" s="159"/>
      <c r="M236" s="164"/>
      <c r="N236" s="165"/>
      <c r="O236" s="165"/>
      <c r="P236" s="165"/>
      <c r="Q236" s="165"/>
      <c r="R236" s="165"/>
      <c r="S236" s="165"/>
      <c r="T236" s="166"/>
      <c r="AT236" s="161" t="s">
        <v>159</v>
      </c>
      <c r="AU236" s="161" t="s">
        <v>78</v>
      </c>
      <c r="AV236" s="12" t="s">
        <v>76</v>
      </c>
      <c r="AW236" s="12" t="s">
        <v>31</v>
      </c>
      <c r="AX236" s="12" t="s">
        <v>69</v>
      </c>
      <c r="AY236" s="161" t="s">
        <v>151</v>
      </c>
    </row>
    <row r="237" spans="2:65" s="13" customFormat="1" ht="11.25">
      <c r="B237" s="167"/>
      <c r="D237" s="160" t="s">
        <v>159</v>
      </c>
      <c r="E237" s="168" t="s">
        <v>1</v>
      </c>
      <c r="F237" s="169" t="s">
        <v>379</v>
      </c>
      <c r="H237" s="170">
        <v>25.402000000000001</v>
      </c>
      <c r="I237" s="171"/>
      <c r="L237" s="167"/>
      <c r="M237" s="172"/>
      <c r="N237" s="173"/>
      <c r="O237" s="173"/>
      <c r="P237" s="173"/>
      <c r="Q237" s="173"/>
      <c r="R237" s="173"/>
      <c r="S237" s="173"/>
      <c r="T237" s="174"/>
      <c r="AT237" s="168" t="s">
        <v>159</v>
      </c>
      <c r="AU237" s="168" t="s">
        <v>78</v>
      </c>
      <c r="AV237" s="13" t="s">
        <v>78</v>
      </c>
      <c r="AW237" s="13" t="s">
        <v>31</v>
      </c>
      <c r="AX237" s="13" t="s">
        <v>69</v>
      </c>
      <c r="AY237" s="168" t="s">
        <v>151</v>
      </c>
    </row>
    <row r="238" spans="2:65" s="13" customFormat="1" ht="11.25">
      <c r="B238" s="167"/>
      <c r="D238" s="160" t="s">
        <v>159</v>
      </c>
      <c r="E238" s="168" t="s">
        <v>1</v>
      </c>
      <c r="F238" s="169" t="s">
        <v>380</v>
      </c>
      <c r="H238" s="170">
        <v>11.7</v>
      </c>
      <c r="I238" s="171"/>
      <c r="L238" s="167"/>
      <c r="M238" s="172"/>
      <c r="N238" s="173"/>
      <c r="O238" s="173"/>
      <c r="P238" s="173"/>
      <c r="Q238" s="173"/>
      <c r="R238" s="173"/>
      <c r="S238" s="173"/>
      <c r="T238" s="174"/>
      <c r="AT238" s="168" t="s">
        <v>159</v>
      </c>
      <c r="AU238" s="168" t="s">
        <v>78</v>
      </c>
      <c r="AV238" s="13" t="s">
        <v>78</v>
      </c>
      <c r="AW238" s="13" t="s">
        <v>31</v>
      </c>
      <c r="AX238" s="13" t="s">
        <v>69</v>
      </c>
      <c r="AY238" s="168" t="s">
        <v>151</v>
      </c>
    </row>
    <row r="239" spans="2:65" s="13" customFormat="1" ht="11.25">
      <c r="B239" s="167"/>
      <c r="D239" s="160" t="s">
        <v>159</v>
      </c>
      <c r="E239" s="168" t="s">
        <v>1</v>
      </c>
      <c r="F239" s="169" t="s">
        <v>381</v>
      </c>
      <c r="H239" s="170">
        <v>10.8</v>
      </c>
      <c r="I239" s="171"/>
      <c r="L239" s="167"/>
      <c r="M239" s="172"/>
      <c r="N239" s="173"/>
      <c r="O239" s="173"/>
      <c r="P239" s="173"/>
      <c r="Q239" s="173"/>
      <c r="R239" s="173"/>
      <c r="S239" s="173"/>
      <c r="T239" s="174"/>
      <c r="AT239" s="168" t="s">
        <v>159</v>
      </c>
      <c r="AU239" s="168" t="s">
        <v>78</v>
      </c>
      <c r="AV239" s="13" t="s">
        <v>78</v>
      </c>
      <c r="AW239" s="13" t="s">
        <v>31</v>
      </c>
      <c r="AX239" s="13" t="s">
        <v>69</v>
      </c>
      <c r="AY239" s="168" t="s">
        <v>151</v>
      </c>
    </row>
    <row r="240" spans="2:65" s="13" customFormat="1" ht="11.25">
      <c r="B240" s="167"/>
      <c r="D240" s="160" t="s">
        <v>159</v>
      </c>
      <c r="E240" s="168" t="s">
        <v>1</v>
      </c>
      <c r="F240" s="169" t="s">
        <v>382</v>
      </c>
      <c r="H240" s="170">
        <v>-1.8</v>
      </c>
      <c r="I240" s="171"/>
      <c r="L240" s="167"/>
      <c r="M240" s="172"/>
      <c r="N240" s="173"/>
      <c r="O240" s="173"/>
      <c r="P240" s="173"/>
      <c r="Q240" s="173"/>
      <c r="R240" s="173"/>
      <c r="S240" s="173"/>
      <c r="T240" s="174"/>
      <c r="AT240" s="168" t="s">
        <v>159</v>
      </c>
      <c r="AU240" s="168" t="s">
        <v>78</v>
      </c>
      <c r="AV240" s="13" t="s">
        <v>78</v>
      </c>
      <c r="AW240" s="13" t="s">
        <v>31</v>
      </c>
      <c r="AX240" s="13" t="s">
        <v>69</v>
      </c>
      <c r="AY240" s="168" t="s">
        <v>151</v>
      </c>
    </row>
    <row r="241" spans="2:65" s="13" customFormat="1" ht="11.25">
      <c r="B241" s="167"/>
      <c r="D241" s="160" t="s">
        <v>159</v>
      </c>
      <c r="E241" s="168" t="s">
        <v>1</v>
      </c>
      <c r="F241" s="169" t="s">
        <v>383</v>
      </c>
      <c r="H241" s="170">
        <v>1.2</v>
      </c>
      <c r="I241" s="171"/>
      <c r="L241" s="167"/>
      <c r="M241" s="172"/>
      <c r="N241" s="173"/>
      <c r="O241" s="173"/>
      <c r="P241" s="173"/>
      <c r="Q241" s="173"/>
      <c r="R241" s="173"/>
      <c r="S241" s="173"/>
      <c r="T241" s="174"/>
      <c r="AT241" s="168" t="s">
        <v>159</v>
      </c>
      <c r="AU241" s="168" t="s">
        <v>78</v>
      </c>
      <c r="AV241" s="13" t="s">
        <v>78</v>
      </c>
      <c r="AW241" s="13" t="s">
        <v>31</v>
      </c>
      <c r="AX241" s="13" t="s">
        <v>69</v>
      </c>
      <c r="AY241" s="168" t="s">
        <v>151</v>
      </c>
    </row>
    <row r="242" spans="2:65" s="13" customFormat="1" ht="11.25">
      <c r="B242" s="167"/>
      <c r="D242" s="160" t="s">
        <v>159</v>
      </c>
      <c r="E242" s="168" t="s">
        <v>1</v>
      </c>
      <c r="F242" s="169" t="s">
        <v>384</v>
      </c>
      <c r="H242" s="170">
        <v>-8.8420000000000005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159</v>
      </c>
      <c r="AU242" s="168" t="s">
        <v>78</v>
      </c>
      <c r="AV242" s="13" t="s">
        <v>78</v>
      </c>
      <c r="AW242" s="13" t="s">
        <v>31</v>
      </c>
      <c r="AX242" s="13" t="s">
        <v>69</v>
      </c>
      <c r="AY242" s="168" t="s">
        <v>151</v>
      </c>
    </row>
    <row r="243" spans="2:65" s="13" customFormat="1" ht="11.25">
      <c r="B243" s="167"/>
      <c r="D243" s="160" t="s">
        <v>159</v>
      </c>
      <c r="E243" s="168" t="s">
        <v>1</v>
      </c>
      <c r="F243" s="169" t="s">
        <v>385</v>
      </c>
      <c r="H243" s="170">
        <v>-0.80600000000000005</v>
      </c>
      <c r="I243" s="171"/>
      <c r="L243" s="167"/>
      <c r="M243" s="172"/>
      <c r="N243" s="173"/>
      <c r="O243" s="173"/>
      <c r="P243" s="173"/>
      <c r="Q243" s="173"/>
      <c r="R243" s="173"/>
      <c r="S243" s="173"/>
      <c r="T243" s="174"/>
      <c r="AT243" s="168" t="s">
        <v>159</v>
      </c>
      <c r="AU243" s="168" t="s">
        <v>78</v>
      </c>
      <c r="AV243" s="13" t="s">
        <v>78</v>
      </c>
      <c r="AW243" s="13" t="s">
        <v>31</v>
      </c>
      <c r="AX243" s="13" t="s">
        <v>69</v>
      </c>
      <c r="AY243" s="168" t="s">
        <v>151</v>
      </c>
    </row>
    <row r="244" spans="2:65" s="13" customFormat="1" ht="11.25">
      <c r="B244" s="167"/>
      <c r="D244" s="160" t="s">
        <v>159</v>
      </c>
      <c r="E244" s="168" t="s">
        <v>1</v>
      </c>
      <c r="F244" s="169" t="s">
        <v>386</v>
      </c>
      <c r="H244" s="170">
        <v>-3.629</v>
      </c>
      <c r="I244" s="171"/>
      <c r="L244" s="167"/>
      <c r="M244" s="172"/>
      <c r="N244" s="173"/>
      <c r="O244" s="173"/>
      <c r="P244" s="173"/>
      <c r="Q244" s="173"/>
      <c r="R244" s="173"/>
      <c r="S244" s="173"/>
      <c r="T244" s="174"/>
      <c r="AT244" s="168" t="s">
        <v>159</v>
      </c>
      <c r="AU244" s="168" t="s">
        <v>78</v>
      </c>
      <c r="AV244" s="13" t="s">
        <v>78</v>
      </c>
      <c r="AW244" s="13" t="s">
        <v>31</v>
      </c>
      <c r="AX244" s="13" t="s">
        <v>69</v>
      </c>
      <c r="AY244" s="168" t="s">
        <v>151</v>
      </c>
    </row>
    <row r="245" spans="2:65" s="14" customFormat="1" ht="11.25">
      <c r="B245" s="175"/>
      <c r="D245" s="160" t="s">
        <v>159</v>
      </c>
      <c r="E245" s="176" t="s">
        <v>1</v>
      </c>
      <c r="F245" s="177" t="s">
        <v>162</v>
      </c>
      <c r="H245" s="178">
        <v>34.024999999999999</v>
      </c>
      <c r="I245" s="179"/>
      <c r="L245" s="175"/>
      <c r="M245" s="180"/>
      <c r="N245" s="181"/>
      <c r="O245" s="181"/>
      <c r="P245" s="181"/>
      <c r="Q245" s="181"/>
      <c r="R245" s="181"/>
      <c r="S245" s="181"/>
      <c r="T245" s="182"/>
      <c r="AT245" s="176" t="s">
        <v>159</v>
      </c>
      <c r="AU245" s="176" t="s">
        <v>78</v>
      </c>
      <c r="AV245" s="14" t="s">
        <v>157</v>
      </c>
      <c r="AW245" s="14" t="s">
        <v>31</v>
      </c>
      <c r="AX245" s="14" t="s">
        <v>76</v>
      </c>
      <c r="AY245" s="176" t="s">
        <v>151</v>
      </c>
    </row>
    <row r="246" spans="2:65" s="1" customFormat="1" ht="16.5" customHeight="1">
      <c r="B246" s="146"/>
      <c r="C246" s="147" t="s">
        <v>387</v>
      </c>
      <c r="D246" s="147" t="s">
        <v>153</v>
      </c>
      <c r="E246" s="148" t="s">
        <v>388</v>
      </c>
      <c r="F246" s="149" t="s">
        <v>389</v>
      </c>
      <c r="G246" s="150" t="s">
        <v>253</v>
      </c>
      <c r="H246" s="151">
        <v>0.307</v>
      </c>
      <c r="I246" s="152"/>
      <c r="J246" s="153">
        <f>ROUND(I246*H246,2)</f>
        <v>0</v>
      </c>
      <c r="K246" s="149" t="s">
        <v>1</v>
      </c>
      <c r="L246" s="31"/>
      <c r="M246" s="154" t="s">
        <v>1</v>
      </c>
      <c r="N246" s="155" t="s">
        <v>40</v>
      </c>
      <c r="O246" s="50"/>
      <c r="P246" s="156">
        <f>O246*H246</f>
        <v>0</v>
      </c>
      <c r="Q246" s="156">
        <v>0</v>
      </c>
      <c r="R246" s="156">
        <f>Q246*H246</f>
        <v>0</v>
      </c>
      <c r="S246" s="156">
        <v>0</v>
      </c>
      <c r="T246" s="157">
        <f>S246*H246</f>
        <v>0</v>
      </c>
      <c r="AR246" s="17" t="s">
        <v>157</v>
      </c>
      <c r="AT246" s="17" t="s">
        <v>153</v>
      </c>
      <c r="AU246" s="17" t="s">
        <v>78</v>
      </c>
      <c r="AY246" s="17" t="s">
        <v>151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76</v>
      </c>
      <c r="BK246" s="158">
        <f>ROUND(I246*H246,2)</f>
        <v>0</v>
      </c>
      <c r="BL246" s="17" t="s">
        <v>157</v>
      </c>
      <c r="BM246" s="17" t="s">
        <v>390</v>
      </c>
    </row>
    <row r="247" spans="2:65" s="12" customFormat="1" ht="11.25">
      <c r="B247" s="159"/>
      <c r="D247" s="160" t="s">
        <v>159</v>
      </c>
      <c r="E247" s="161" t="s">
        <v>1</v>
      </c>
      <c r="F247" s="162" t="s">
        <v>391</v>
      </c>
      <c r="H247" s="161" t="s">
        <v>1</v>
      </c>
      <c r="I247" s="163"/>
      <c r="L247" s="159"/>
      <c r="M247" s="164"/>
      <c r="N247" s="165"/>
      <c r="O247" s="165"/>
      <c r="P247" s="165"/>
      <c r="Q247" s="165"/>
      <c r="R247" s="165"/>
      <c r="S247" s="165"/>
      <c r="T247" s="166"/>
      <c r="AT247" s="161" t="s">
        <v>159</v>
      </c>
      <c r="AU247" s="161" t="s">
        <v>78</v>
      </c>
      <c r="AV247" s="12" t="s">
        <v>76</v>
      </c>
      <c r="AW247" s="12" t="s">
        <v>31</v>
      </c>
      <c r="AX247" s="12" t="s">
        <v>69</v>
      </c>
      <c r="AY247" s="161" t="s">
        <v>151</v>
      </c>
    </row>
    <row r="248" spans="2:65" s="13" customFormat="1" ht="11.25">
      <c r="B248" s="167"/>
      <c r="D248" s="160" t="s">
        <v>159</v>
      </c>
      <c r="E248" s="168" t="s">
        <v>1</v>
      </c>
      <c r="F248" s="169" t="s">
        <v>392</v>
      </c>
      <c r="H248" s="170">
        <v>0.307</v>
      </c>
      <c r="I248" s="171"/>
      <c r="L248" s="167"/>
      <c r="M248" s="172"/>
      <c r="N248" s="173"/>
      <c r="O248" s="173"/>
      <c r="P248" s="173"/>
      <c r="Q248" s="173"/>
      <c r="R248" s="173"/>
      <c r="S248" s="173"/>
      <c r="T248" s="174"/>
      <c r="AT248" s="168" t="s">
        <v>159</v>
      </c>
      <c r="AU248" s="168" t="s">
        <v>78</v>
      </c>
      <c r="AV248" s="13" t="s">
        <v>78</v>
      </c>
      <c r="AW248" s="13" t="s">
        <v>31</v>
      </c>
      <c r="AX248" s="13" t="s">
        <v>69</v>
      </c>
      <c r="AY248" s="168" t="s">
        <v>151</v>
      </c>
    </row>
    <row r="249" spans="2:65" s="14" customFormat="1" ht="11.25">
      <c r="B249" s="175"/>
      <c r="D249" s="160" t="s">
        <v>159</v>
      </c>
      <c r="E249" s="176" t="s">
        <v>1</v>
      </c>
      <c r="F249" s="177" t="s">
        <v>162</v>
      </c>
      <c r="H249" s="178">
        <v>0.307</v>
      </c>
      <c r="I249" s="179"/>
      <c r="L249" s="175"/>
      <c r="M249" s="180"/>
      <c r="N249" s="181"/>
      <c r="O249" s="181"/>
      <c r="P249" s="181"/>
      <c r="Q249" s="181"/>
      <c r="R249" s="181"/>
      <c r="S249" s="181"/>
      <c r="T249" s="182"/>
      <c r="AT249" s="176" t="s">
        <v>159</v>
      </c>
      <c r="AU249" s="176" t="s">
        <v>78</v>
      </c>
      <c r="AV249" s="14" t="s">
        <v>157</v>
      </c>
      <c r="AW249" s="14" t="s">
        <v>31</v>
      </c>
      <c r="AX249" s="14" t="s">
        <v>76</v>
      </c>
      <c r="AY249" s="176" t="s">
        <v>151</v>
      </c>
    </row>
    <row r="250" spans="2:65" s="1" customFormat="1" ht="16.5" customHeight="1">
      <c r="B250" s="146"/>
      <c r="C250" s="147" t="s">
        <v>393</v>
      </c>
      <c r="D250" s="147" t="s">
        <v>153</v>
      </c>
      <c r="E250" s="148" t="s">
        <v>394</v>
      </c>
      <c r="F250" s="149" t="s">
        <v>395</v>
      </c>
      <c r="G250" s="150" t="s">
        <v>225</v>
      </c>
      <c r="H250" s="151">
        <v>14</v>
      </c>
      <c r="I250" s="152"/>
      <c r="J250" s="153">
        <f>ROUND(I250*H250,2)</f>
        <v>0</v>
      </c>
      <c r="K250" s="149" t="s">
        <v>1</v>
      </c>
      <c r="L250" s="31"/>
      <c r="M250" s="154" t="s">
        <v>1</v>
      </c>
      <c r="N250" s="155" t="s">
        <v>40</v>
      </c>
      <c r="O250" s="50"/>
      <c r="P250" s="156">
        <f>O250*H250</f>
        <v>0</v>
      </c>
      <c r="Q250" s="156">
        <v>0</v>
      </c>
      <c r="R250" s="156">
        <f>Q250*H250</f>
        <v>0</v>
      </c>
      <c r="S250" s="156">
        <v>0</v>
      </c>
      <c r="T250" s="157">
        <f>S250*H250</f>
        <v>0</v>
      </c>
      <c r="AR250" s="17" t="s">
        <v>157</v>
      </c>
      <c r="AT250" s="17" t="s">
        <v>153</v>
      </c>
      <c r="AU250" s="17" t="s">
        <v>78</v>
      </c>
      <c r="AY250" s="17" t="s">
        <v>151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7" t="s">
        <v>76</v>
      </c>
      <c r="BK250" s="158">
        <f>ROUND(I250*H250,2)</f>
        <v>0</v>
      </c>
      <c r="BL250" s="17" t="s">
        <v>157</v>
      </c>
      <c r="BM250" s="17" t="s">
        <v>396</v>
      </c>
    </row>
    <row r="251" spans="2:65" s="13" customFormat="1" ht="11.25">
      <c r="B251" s="167"/>
      <c r="D251" s="160" t="s">
        <v>159</v>
      </c>
      <c r="E251" s="168" t="s">
        <v>1</v>
      </c>
      <c r="F251" s="169" t="s">
        <v>397</v>
      </c>
      <c r="H251" s="170">
        <v>14</v>
      </c>
      <c r="I251" s="171"/>
      <c r="L251" s="167"/>
      <c r="M251" s="172"/>
      <c r="N251" s="173"/>
      <c r="O251" s="173"/>
      <c r="P251" s="173"/>
      <c r="Q251" s="173"/>
      <c r="R251" s="173"/>
      <c r="S251" s="173"/>
      <c r="T251" s="174"/>
      <c r="AT251" s="168" t="s">
        <v>159</v>
      </c>
      <c r="AU251" s="168" t="s">
        <v>78</v>
      </c>
      <c r="AV251" s="13" t="s">
        <v>78</v>
      </c>
      <c r="AW251" s="13" t="s">
        <v>31</v>
      </c>
      <c r="AX251" s="13" t="s">
        <v>69</v>
      </c>
      <c r="AY251" s="168" t="s">
        <v>151</v>
      </c>
    </row>
    <row r="252" spans="2:65" s="14" customFormat="1" ht="11.25">
      <c r="B252" s="175"/>
      <c r="D252" s="160" t="s">
        <v>159</v>
      </c>
      <c r="E252" s="176" t="s">
        <v>1</v>
      </c>
      <c r="F252" s="177" t="s">
        <v>162</v>
      </c>
      <c r="H252" s="178">
        <v>14</v>
      </c>
      <c r="I252" s="179"/>
      <c r="L252" s="175"/>
      <c r="M252" s="180"/>
      <c r="N252" s="181"/>
      <c r="O252" s="181"/>
      <c r="P252" s="181"/>
      <c r="Q252" s="181"/>
      <c r="R252" s="181"/>
      <c r="S252" s="181"/>
      <c r="T252" s="182"/>
      <c r="AT252" s="176" t="s">
        <v>159</v>
      </c>
      <c r="AU252" s="176" t="s">
        <v>78</v>
      </c>
      <c r="AV252" s="14" t="s">
        <v>157</v>
      </c>
      <c r="AW252" s="14" t="s">
        <v>31</v>
      </c>
      <c r="AX252" s="14" t="s">
        <v>76</v>
      </c>
      <c r="AY252" s="176" t="s">
        <v>151</v>
      </c>
    </row>
    <row r="253" spans="2:65" s="1" customFormat="1" ht="16.5" customHeight="1">
      <c r="B253" s="146"/>
      <c r="C253" s="183" t="s">
        <v>398</v>
      </c>
      <c r="D253" s="183" t="s">
        <v>266</v>
      </c>
      <c r="E253" s="184" t="s">
        <v>399</v>
      </c>
      <c r="F253" s="185" t="s">
        <v>400</v>
      </c>
      <c r="G253" s="186" t="s">
        <v>225</v>
      </c>
      <c r="H253" s="187">
        <v>11</v>
      </c>
      <c r="I253" s="188"/>
      <c r="J253" s="189">
        <f>ROUND(I253*H253,2)</f>
        <v>0</v>
      </c>
      <c r="K253" s="185" t="s">
        <v>1</v>
      </c>
      <c r="L253" s="190"/>
      <c r="M253" s="191" t="s">
        <v>1</v>
      </c>
      <c r="N253" s="192" t="s">
        <v>40</v>
      </c>
      <c r="O253" s="50"/>
      <c r="P253" s="156">
        <f>O253*H253</f>
        <v>0</v>
      </c>
      <c r="Q253" s="156">
        <v>0</v>
      </c>
      <c r="R253" s="156">
        <f>Q253*H253</f>
        <v>0</v>
      </c>
      <c r="S253" s="156">
        <v>0</v>
      </c>
      <c r="T253" s="157">
        <f>S253*H253</f>
        <v>0</v>
      </c>
      <c r="AR253" s="17" t="s">
        <v>190</v>
      </c>
      <c r="AT253" s="17" t="s">
        <v>266</v>
      </c>
      <c r="AU253" s="17" t="s">
        <v>78</v>
      </c>
      <c r="AY253" s="17" t="s">
        <v>151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76</v>
      </c>
      <c r="BK253" s="158">
        <f>ROUND(I253*H253,2)</f>
        <v>0</v>
      </c>
      <c r="BL253" s="17" t="s">
        <v>157</v>
      </c>
      <c r="BM253" s="17" t="s">
        <v>401</v>
      </c>
    </row>
    <row r="254" spans="2:65" s="13" customFormat="1" ht="11.25">
      <c r="B254" s="167"/>
      <c r="D254" s="160" t="s">
        <v>159</v>
      </c>
      <c r="E254" s="168" t="s">
        <v>1</v>
      </c>
      <c r="F254" s="169" t="s">
        <v>402</v>
      </c>
      <c r="H254" s="170">
        <v>11</v>
      </c>
      <c r="I254" s="171"/>
      <c r="L254" s="167"/>
      <c r="M254" s="172"/>
      <c r="N254" s="173"/>
      <c r="O254" s="173"/>
      <c r="P254" s="173"/>
      <c r="Q254" s="173"/>
      <c r="R254" s="173"/>
      <c r="S254" s="173"/>
      <c r="T254" s="174"/>
      <c r="AT254" s="168" t="s">
        <v>159</v>
      </c>
      <c r="AU254" s="168" t="s">
        <v>78</v>
      </c>
      <c r="AV254" s="13" t="s">
        <v>78</v>
      </c>
      <c r="AW254" s="13" t="s">
        <v>31</v>
      </c>
      <c r="AX254" s="13" t="s">
        <v>69</v>
      </c>
      <c r="AY254" s="168" t="s">
        <v>151</v>
      </c>
    </row>
    <row r="255" spans="2:65" s="14" customFormat="1" ht="11.25">
      <c r="B255" s="175"/>
      <c r="D255" s="160" t="s">
        <v>159</v>
      </c>
      <c r="E255" s="176" t="s">
        <v>1</v>
      </c>
      <c r="F255" s="177" t="s">
        <v>162</v>
      </c>
      <c r="H255" s="178">
        <v>11</v>
      </c>
      <c r="I255" s="179"/>
      <c r="L255" s="175"/>
      <c r="M255" s="180"/>
      <c r="N255" s="181"/>
      <c r="O255" s="181"/>
      <c r="P255" s="181"/>
      <c r="Q255" s="181"/>
      <c r="R255" s="181"/>
      <c r="S255" s="181"/>
      <c r="T255" s="182"/>
      <c r="AT255" s="176" t="s">
        <v>159</v>
      </c>
      <c r="AU255" s="176" t="s">
        <v>78</v>
      </c>
      <c r="AV255" s="14" t="s">
        <v>157</v>
      </c>
      <c r="AW255" s="14" t="s">
        <v>31</v>
      </c>
      <c r="AX255" s="14" t="s">
        <v>76</v>
      </c>
      <c r="AY255" s="176" t="s">
        <v>151</v>
      </c>
    </row>
    <row r="256" spans="2:65" s="1" customFormat="1" ht="16.5" customHeight="1">
      <c r="B256" s="146"/>
      <c r="C256" s="183" t="s">
        <v>403</v>
      </c>
      <c r="D256" s="183" t="s">
        <v>266</v>
      </c>
      <c r="E256" s="184" t="s">
        <v>404</v>
      </c>
      <c r="F256" s="185" t="s">
        <v>405</v>
      </c>
      <c r="G256" s="186" t="s">
        <v>225</v>
      </c>
      <c r="H256" s="187">
        <v>3</v>
      </c>
      <c r="I256" s="188"/>
      <c r="J256" s="189">
        <f>ROUND(I256*H256,2)</f>
        <v>0</v>
      </c>
      <c r="K256" s="185" t="s">
        <v>1</v>
      </c>
      <c r="L256" s="190"/>
      <c r="M256" s="191" t="s">
        <v>1</v>
      </c>
      <c r="N256" s="192" t="s">
        <v>40</v>
      </c>
      <c r="O256" s="50"/>
      <c r="P256" s="156">
        <f>O256*H256</f>
        <v>0</v>
      </c>
      <c r="Q256" s="156">
        <v>0</v>
      </c>
      <c r="R256" s="156">
        <f>Q256*H256</f>
        <v>0</v>
      </c>
      <c r="S256" s="156">
        <v>0</v>
      </c>
      <c r="T256" s="157">
        <f>S256*H256</f>
        <v>0</v>
      </c>
      <c r="AR256" s="17" t="s">
        <v>190</v>
      </c>
      <c r="AT256" s="17" t="s">
        <v>266</v>
      </c>
      <c r="AU256" s="17" t="s">
        <v>78</v>
      </c>
      <c r="AY256" s="17" t="s">
        <v>151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76</v>
      </c>
      <c r="BK256" s="158">
        <f>ROUND(I256*H256,2)</f>
        <v>0</v>
      </c>
      <c r="BL256" s="17" t="s">
        <v>157</v>
      </c>
      <c r="BM256" s="17" t="s">
        <v>406</v>
      </c>
    </row>
    <row r="257" spans="2:65" s="1" customFormat="1" ht="16.5" customHeight="1">
      <c r="B257" s="146"/>
      <c r="C257" s="147" t="s">
        <v>407</v>
      </c>
      <c r="D257" s="147" t="s">
        <v>153</v>
      </c>
      <c r="E257" s="148" t="s">
        <v>408</v>
      </c>
      <c r="F257" s="149" t="s">
        <v>409</v>
      </c>
      <c r="G257" s="150" t="s">
        <v>165</v>
      </c>
      <c r="H257" s="151">
        <v>2.4689999999999999</v>
      </c>
      <c r="I257" s="152"/>
      <c r="J257" s="153">
        <f>ROUND(I257*H257,2)</f>
        <v>0</v>
      </c>
      <c r="K257" s="149" t="s">
        <v>1</v>
      </c>
      <c r="L257" s="31"/>
      <c r="M257" s="154" t="s">
        <v>1</v>
      </c>
      <c r="N257" s="155" t="s">
        <v>40</v>
      </c>
      <c r="O257" s="50"/>
      <c r="P257" s="156">
        <f>O257*H257</f>
        <v>0</v>
      </c>
      <c r="Q257" s="156">
        <v>0</v>
      </c>
      <c r="R257" s="156">
        <f>Q257*H257</f>
        <v>0</v>
      </c>
      <c r="S257" s="156">
        <v>0</v>
      </c>
      <c r="T257" s="157">
        <f>S257*H257</f>
        <v>0</v>
      </c>
      <c r="AR257" s="17" t="s">
        <v>157</v>
      </c>
      <c r="AT257" s="17" t="s">
        <v>153</v>
      </c>
      <c r="AU257" s="17" t="s">
        <v>78</v>
      </c>
      <c r="AY257" s="17" t="s">
        <v>151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76</v>
      </c>
      <c r="BK257" s="158">
        <f>ROUND(I257*H257,2)</f>
        <v>0</v>
      </c>
      <c r="BL257" s="17" t="s">
        <v>157</v>
      </c>
      <c r="BM257" s="17" t="s">
        <v>410</v>
      </c>
    </row>
    <row r="258" spans="2:65" s="12" customFormat="1" ht="11.25">
      <c r="B258" s="159"/>
      <c r="D258" s="160" t="s">
        <v>159</v>
      </c>
      <c r="E258" s="161" t="s">
        <v>1</v>
      </c>
      <c r="F258" s="162" t="s">
        <v>411</v>
      </c>
      <c r="H258" s="161" t="s">
        <v>1</v>
      </c>
      <c r="I258" s="163"/>
      <c r="L258" s="159"/>
      <c r="M258" s="164"/>
      <c r="N258" s="165"/>
      <c r="O258" s="165"/>
      <c r="P258" s="165"/>
      <c r="Q258" s="165"/>
      <c r="R258" s="165"/>
      <c r="S258" s="165"/>
      <c r="T258" s="166"/>
      <c r="AT258" s="161" t="s">
        <v>159</v>
      </c>
      <c r="AU258" s="161" t="s">
        <v>78</v>
      </c>
      <c r="AV258" s="12" t="s">
        <v>76</v>
      </c>
      <c r="AW258" s="12" t="s">
        <v>31</v>
      </c>
      <c r="AX258" s="12" t="s">
        <v>69</v>
      </c>
      <c r="AY258" s="161" t="s">
        <v>151</v>
      </c>
    </row>
    <row r="259" spans="2:65" s="12" customFormat="1" ht="11.25">
      <c r="B259" s="159"/>
      <c r="D259" s="160" t="s">
        <v>159</v>
      </c>
      <c r="E259" s="161" t="s">
        <v>1</v>
      </c>
      <c r="F259" s="162" t="s">
        <v>412</v>
      </c>
      <c r="H259" s="161" t="s">
        <v>1</v>
      </c>
      <c r="I259" s="163"/>
      <c r="L259" s="159"/>
      <c r="M259" s="164"/>
      <c r="N259" s="165"/>
      <c r="O259" s="165"/>
      <c r="P259" s="165"/>
      <c r="Q259" s="165"/>
      <c r="R259" s="165"/>
      <c r="S259" s="165"/>
      <c r="T259" s="166"/>
      <c r="AT259" s="161" t="s">
        <v>159</v>
      </c>
      <c r="AU259" s="161" t="s">
        <v>78</v>
      </c>
      <c r="AV259" s="12" t="s">
        <v>76</v>
      </c>
      <c r="AW259" s="12" t="s">
        <v>31</v>
      </c>
      <c r="AX259" s="12" t="s">
        <v>69</v>
      </c>
      <c r="AY259" s="161" t="s">
        <v>151</v>
      </c>
    </row>
    <row r="260" spans="2:65" s="13" customFormat="1" ht="11.25">
      <c r="B260" s="167"/>
      <c r="D260" s="160" t="s">
        <v>159</v>
      </c>
      <c r="E260" s="168" t="s">
        <v>1</v>
      </c>
      <c r="F260" s="169" t="s">
        <v>413</v>
      </c>
      <c r="H260" s="170">
        <v>0.33100000000000002</v>
      </c>
      <c r="I260" s="171"/>
      <c r="L260" s="167"/>
      <c r="M260" s="172"/>
      <c r="N260" s="173"/>
      <c r="O260" s="173"/>
      <c r="P260" s="173"/>
      <c r="Q260" s="173"/>
      <c r="R260" s="173"/>
      <c r="S260" s="173"/>
      <c r="T260" s="174"/>
      <c r="AT260" s="168" t="s">
        <v>159</v>
      </c>
      <c r="AU260" s="168" t="s">
        <v>78</v>
      </c>
      <c r="AV260" s="13" t="s">
        <v>78</v>
      </c>
      <c r="AW260" s="13" t="s">
        <v>31</v>
      </c>
      <c r="AX260" s="13" t="s">
        <v>69</v>
      </c>
      <c r="AY260" s="168" t="s">
        <v>151</v>
      </c>
    </row>
    <row r="261" spans="2:65" s="12" customFormat="1" ht="11.25">
      <c r="B261" s="159"/>
      <c r="D261" s="160" t="s">
        <v>159</v>
      </c>
      <c r="E261" s="161" t="s">
        <v>1</v>
      </c>
      <c r="F261" s="162" t="s">
        <v>414</v>
      </c>
      <c r="H261" s="161" t="s">
        <v>1</v>
      </c>
      <c r="I261" s="163"/>
      <c r="L261" s="159"/>
      <c r="M261" s="164"/>
      <c r="N261" s="165"/>
      <c r="O261" s="165"/>
      <c r="P261" s="165"/>
      <c r="Q261" s="165"/>
      <c r="R261" s="165"/>
      <c r="S261" s="165"/>
      <c r="T261" s="166"/>
      <c r="AT261" s="161" t="s">
        <v>159</v>
      </c>
      <c r="AU261" s="161" t="s">
        <v>78</v>
      </c>
      <c r="AV261" s="12" t="s">
        <v>76</v>
      </c>
      <c r="AW261" s="12" t="s">
        <v>31</v>
      </c>
      <c r="AX261" s="12" t="s">
        <v>69</v>
      </c>
      <c r="AY261" s="161" t="s">
        <v>151</v>
      </c>
    </row>
    <row r="262" spans="2:65" s="13" customFormat="1" ht="11.25">
      <c r="B262" s="167"/>
      <c r="D262" s="160" t="s">
        <v>159</v>
      </c>
      <c r="E262" s="168" t="s">
        <v>1</v>
      </c>
      <c r="F262" s="169" t="s">
        <v>415</v>
      </c>
      <c r="H262" s="170">
        <v>2.3540000000000001</v>
      </c>
      <c r="I262" s="171"/>
      <c r="L262" s="167"/>
      <c r="M262" s="172"/>
      <c r="N262" s="173"/>
      <c r="O262" s="173"/>
      <c r="P262" s="173"/>
      <c r="Q262" s="173"/>
      <c r="R262" s="173"/>
      <c r="S262" s="173"/>
      <c r="T262" s="174"/>
      <c r="AT262" s="168" t="s">
        <v>159</v>
      </c>
      <c r="AU262" s="168" t="s">
        <v>78</v>
      </c>
      <c r="AV262" s="13" t="s">
        <v>78</v>
      </c>
      <c r="AW262" s="13" t="s">
        <v>31</v>
      </c>
      <c r="AX262" s="13" t="s">
        <v>69</v>
      </c>
      <c r="AY262" s="168" t="s">
        <v>151</v>
      </c>
    </row>
    <row r="263" spans="2:65" s="13" customFormat="1" ht="11.25">
      <c r="B263" s="167"/>
      <c r="D263" s="160" t="s">
        <v>159</v>
      </c>
      <c r="E263" s="168" t="s">
        <v>1</v>
      </c>
      <c r="F263" s="169" t="s">
        <v>416</v>
      </c>
      <c r="H263" s="170">
        <v>-9.7000000000000003E-2</v>
      </c>
      <c r="I263" s="171"/>
      <c r="L263" s="167"/>
      <c r="M263" s="172"/>
      <c r="N263" s="173"/>
      <c r="O263" s="173"/>
      <c r="P263" s="173"/>
      <c r="Q263" s="173"/>
      <c r="R263" s="173"/>
      <c r="S263" s="173"/>
      <c r="T263" s="174"/>
      <c r="AT263" s="168" t="s">
        <v>159</v>
      </c>
      <c r="AU263" s="168" t="s">
        <v>78</v>
      </c>
      <c r="AV263" s="13" t="s">
        <v>78</v>
      </c>
      <c r="AW263" s="13" t="s">
        <v>31</v>
      </c>
      <c r="AX263" s="13" t="s">
        <v>69</v>
      </c>
      <c r="AY263" s="168" t="s">
        <v>151</v>
      </c>
    </row>
    <row r="264" spans="2:65" s="13" customFormat="1" ht="11.25">
      <c r="B264" s="167"/>
      <c r="D264" s="160" t="s">
        <v>159</v>
      </c>
      <c r="E264" s="168" t="s">
        <v>1</v>
      </c>
      <c r="F264" s="169" t="s">
        <v>417</v>
      </c>
      <c r="H264" s="170">
        <v>-0.11899999999999999</v>
      </c>
      <c r="I264" s="171"/>
      <c r="L264" s="167"/>
      <c r="M264" s="172"/>
      <c r="N264" s="173"/>
      <c r="O264" s="173"/>
      <c r="P264" s="173"/>
      <c r="Q264" s="173"/>
      <c r="R264" s="173"/>
      <c r="S264" s="173"/>
      <c r="T264" s="174"/>
      <c r="AT264" s="168" t="s">
        <v>159</v>
      </c>
      <c r="AU264" s="168" t="s">
        <v>78</v>
      </c>
      <c r="AV264" s="13" t="s">
        <v>78</v>
      </c>
      <c r="AW264" s="13" t="s">
        <v>31</v>
      </c>
      <c r="AX264" s="13" t="s">
        <v>69</v>
      </c>
      <c r="AY264" s="168" t="s">
        <v>151</v>
      </c>
    </row>
    <row r="265" spans="2:65" s="14" customFormat="1" ht="11.25">
      <c r="B265" s="175"/>
      <c r="D265" s="160" t="s">
        <v>159</v>
      </c>
      <c r="E265" s="176" t="s">
        <v>1</v>
      </c>
      <c r="F265" s="177" t="s">
        <v>162</v>
      </c>
      <c r="H265" s="178">
        <v>2.4689999999999999</v>
      </c>
      <c r="I265" s="179"/>
      <c r="L265" s="175"/>
      <c r="M265" s="180"/>
      <c r="N265" s="181"/>
      <c r="O265" s="181"/>
      <c r="P265" s="181"/>
      <c r="Q265" s="181"/>
      <c r="R265" s="181"/>
      <c r="S265" s="181"/>
      <c r="T265" s="182"/>
      <c r="AT265" s="176" t="s">
        <v>159</v>
      </c>
      <c r="AU265" s="176" t="s">
        <v>78</v>
      </c>
      <c r="AV265" s="14" t="s">
        <v>157</v>
      </c>
      <c r="AW265" s="14" t="s">
        <v>31</v>
      </c>
      <c r="AX265" s="14" t="s">
        <v>76</v>
      </c>
      <c r="AY265" s="176" t="s">
        <v>151</v>
      </c>
    </row>
    <row r="266" spans="2:65" s="1" customFormat="1" ht="16.5" customHeight="1">
      <c r="B266" s="146"/>
      <c r="C266" s="147" t="s">
        <v>418</v>
      </c>
      <c r="D266" s="147" t="s">
        <v>153</v>
      </c>
      <c r="E266" s="148" t="s">
        <v>419</v>
      </c>
      <c r="F266" s="149" t="s">
        <v>420</v>
      </c>
      <c r="G266" s="150" t="s">
        <v>156</v>
      </c>
      <c r="H266" s="151">
        <v>15.398999999999999</v>
      </c>
      <c r="I266" s="152"/>
      <c r="J266" s="153">
        <f>ROUND(I266*H266,2)</f>
        <v>0</v>
      </c>
      <c r="K266" s="149" t="s">
        <v>1</v>
      </c>
      <c r="L266" s="31"/>
      <c r="M266" s="154" t="s">
        <v>1</v>
      </c>
      <c r="N266" s="155" t="s">
        <v>40</v>
      </c>
      <c r="O266" s="50"/>
      <c r="P266" s="156">
        <f>O266*H266</f>
        <v>0</v>
      </c>
      <c r="Q266" s="156">
        <v>0</v>
      </c>
      <c r="R266" s="156">
        <f>Q266*H266</f>
        <v>0</v>
      </c>
      <c r="S266" s="156">
        <v>0</v>
      </c>
      <c r="T266" s="157">
        <f>S266*H266</f>
        <v>0</v>
      </c>
      <c r="AR266" s="17" t="s">
        <v>157</v>
      </c>
      <c r="AT266" s="17" t="s">
        <v>153</v>
      </c>
      <c r="AU266" s="17" t="s">
        <v>78</v>
      </c>
      <c r="AY266" s="17" t="s">
        <v>151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7" t="s">
        <v>76</v>
      </c>
      <c r="BK266" s="158">
        <f>ROUND(I266*H266,2)</f>
        <v>0</v>
      </c>
      <c r="BL266" s="17" t="s">
        <v>157</v>
      </c>
      <c r="BM266" s="17" t="s">
        <v>421</v>
      </c>
    </row>
    <row r="267" spans="2:65" s="12" customFormat="1" ht="11.25">
      <c r="B267" s="159"/>
      <c r="D267" s="160" t="s">
        <v>159</v>
      </c>
      <c r="E267" s="161" t="s">
        <v>1</v>
      </c>
      <c r="F267" s="162" t="s">
        <v>411</v>
      </c>
      <c r="H267" s="161" t="s">
        <v>1</v>
      </c>
      <c r="I267" s="163"/>
      <c r="L267" s="159"/>
      <c r="M267" s="164"/>
      <c r="N267" s="165"/>
      <c r="O267" s="165"/>
      <c r="P267" s="165"/>
      <c r="Q267" s="165"/>
      <c r="R267" s="165"/>
      <c r="S267" s="165"/>
      <c r="T267" s="166"/>
      <c r="AT267" s="161" t="s">
        <v>159</v>
      </c>
      <c r="AU267" s="161" t="s">
        <v>78</v>
      </c>
      <c r="AV267" s="12" t="s">
        <v>76</v>
      </c>
      <c r="AW267" s="12" t="s">
        <v>31</v>
      </c>
      <c r="AX267" s="12" t="s">
        <v>69</v>
      </c>
      <c r="AY267" s="161" t="s">
        <v>151</v>
      </c>
    </row>
    <row r="268" spans="2:65" s="12" customFormat="1" ht="11.25">
      <c r="B268" s="159"/>
      <c r="D268" s="160" t="s">
        <v>159</v>
      </c>
      <c r="E268" s="161" t="s">
        <v>1</v>
      </c>
      <c r="F268" s="162" t="s">
        <v>412</v>
      </c>
      <c r="H268" s="161" t="s">
        <v>1</v>
      </c>
      <c r="I268" s="163"/>
      <c r="L268" s="159"/>
      <c r="M268" s="164"/>
      <c r="N268" s="165"/>
      <c r="O268" s="165"/>
      <c r="P268" s="165"/>
      <c r="Q268" s="165"/>
      <c r="R268" s="165"/>
      <c r="S268" s="165"/>
      <c r="T268" s="166"/>
      <c r="AT268" s="161" t="s">
        <v>159</v>
      </c>
      <c r="AU268" s="161" t="s">
        <v>78</v>
      </c>
      <c r="AV268" s="12" t="s">
        <v>76</v>
      </c>
      <c r="AW268" s="12" t="s">
        <v>31</v>
      </c>
      <c r="AX268" s="12" t="s">
        <v>69</v>
      </c>
      <c r="AY268" s="161" t="s">
        <v>151</v>
      </c>
    </row>
    <row r="269" spans="2:65" s="13" customFormat="1" ht="11.25">
      <c r="B269" s="167"/>
      <c r="D269" s="160" t="s">
        <v>159</v>
      </c>
      <c r="E269" s="168" t="s">
        <v>1</v>
      </c>
      <c r="F269" s="169" t="s">
        <v>422</v>
      </c>
      <c r="H269" s="170">
        <v>0.46500000000000002</v>
      </c>
      <c r="I269" s="171"/>
      <c r="L269" s="167"/>
      <c r="M269" s="172"/>
      <c r="N269" s="173"/>
      <c r="O269" s="173"/>
      <c r="P269" s="173"/>
      <c r="Q269" s="173"/>
      <c r="R269" s="173"/>
      <c r="S269" s="173"/>
      <c r="T269" s="174"/>
      <c r="AT269" s="168" t="s">
        <v>159</v>
      </c>
      <c r="AU269" s="168" t="s">
        <v>78</v>
      </c>
      <c r="AV269" s="13" t="s">
        <v>78</v>
      </c>
      <c r="AW269" s="13" t="s">
        <v>31</v>
      </c>
      <c r="AX269" s="13" t="s">
        <v>69</v>
      </c>
      <c r="AY269" s="168" t="s">
        <v>151</v>
      </c>
    </row>
    <row r="270" spans="2:65" s="13" customFormat="1" ht="11.25">
      <c r="B270" s="167"/>
      <c r="D270" s="160" t="s">
        <v>159</v>
      </c>
      <c r="E270" s="168" t="s">
        <v>1</v>
      </c>
      <c r="F270" s="169" t="s">
        <v>423</v>
      </c>
      <c r="H270" s="170">
        <v>1.76</v>
      </c>
      <c r="I270" s="171"/>
      <c r="L270" s="167"/>
      <c r="M270" s="172"/>
      <c r="N270" s="173"/>
      <c r="O270" s="173"/>
      <c r="P270" s="173"/>
      <c r="Q270" s="173"/>
      <c r="R270" s="173"/>
      <c r="S270" s="173"/>
      <c r="T270" s="174"/>
      <c r="AT270" s="168" t="s">
        <v>159</v>
      </c>
      <c r="AU270" s="168" t="s">
        <v>78</v>
      </c>
      <c r="AV270" s="13" t="s">
        <v>78</v>
      </c>
      <c r="AW270" s="13" t="s">
        <v>31</v>
      </c>
      <c r="AX270" s="13" t="s">
        <v>69</v>
      </c>
      <c r="AY270" s="168" t="s">
        <v>151</v>
      </c>
    </row>
    <row r="271" spans="2:65" s="13" customFormat="1" ht="11.25">
      <c r="B271" s="167"/>
      <c r="D271" s="160" t="s">
        <v>159</v>
      </c>
      <c r="E271" s="168" t="s">
        <v>1</v>
      </c>
      <c r="F271" s="169" t="s">
        <v>424</v>
      </c>
      <c r="H271" s="170">
        <v>0.16600000000000001</v>
      </c>
      <c r="I271" s="171"/>
      <c r="L271" s="167"/>
      <c r="M271" s="172"/>
      <c r="N271" s="173"/>
      <c r="O271" s="173"/>
      <c r="P271" s="173"/>
      <c r="Q271" s="173"/>
      <c r="R271" s="173"/>
      <c r="S271" s="173"/>
      <c r="T271" s="174"/>
      <c r="AT271" s="168" t="s">
        <v>159</v>
      </c>
      <c r="AU271" s="168" t="s">
        <v>78</v>
      </c>
      <c r="AV271" s="13" t="s">
        <v>78</v>
      </c>
      <c r="AW271" s="13" t="s">
        <v>31</v>
      </c>
      <c r="AX271" s="13" t="s">
        <v>69</v>
      </c>
      <c r="AY271" s="168" t="s">
        <v>151</v>
      </c>
    </row>
    <row r="272" spans="2:65" s="12" customFormat="1" ht="11.25">
      <c r="B272" s="159"/>
      <c r="D272" s="160" t="s">
        <v>159</v>
      </c>
      <c r="E272" s="161" t="s">
        <v>1</v>
      </c>
      <c r="F272" s="162" t="s">
        <v>414</v>
      </c>
      <c r="H272" s="161" t="s">
        <v>1</v>
      </c>
      <c r="I272" s="163"/>
      <c r="L272" s="159"/>
      <c r="M272" s="164"/>
      <c r="N272" s="165"/>
      <c r="O272" s="165"/>
      <c r="P272" s="165"/>
      <c r="Q272" s="165"/>
      <c r="R272" s="165"/>
      <c r="S272" s="165"/>
      <c r="T272" s="166"/>
      <c r="AT272" s="161" t="s">
        <v>159</v>
      </c>
      <c r="AU272" s="161" t="s">
        <v>78</v>
      </c>
      <c r="AV272" s="12" t="s">
        <v>76</v>
      </c>
      <c r="AW272" s="12" t="s">
        <v>31</v>
      </c>
      <c r="AX272" s="12" t="s">
        <v>69</v>
      </c>
      <c r="AY272" s="161" t="s">
        <v>151</v>
      </c>
    </row>
    <row r="273" spans="2:65" s="13" customFormat="1" ht="11.25">
      <c r="B273" s="167"/>
      <c r="D273" s="160" t="s">
        <v>159</v>
      </c>
      <c r="E273" s="168" t="s">
        <v>1</v>
      </c>
      <c r="F273" s="169" t="s">
        <v>425</v>
      </c>
      <c r="H273" s="170">
        <v>7.8479999999999999</v>
      </c>
      <c r="I273" s="171"/>
      <c r="L273" s="167"/>
      <c r="M273" s="172"/>
      <c r="N273" s="173"/>
      <c r="O273" s="173"/>
      <c r="P273" s="173"/>
      <c r="Q273" s="173"/>
      <c r="R273" s="173"/>
      <c r="S273" s="173"/>
      <c r="T273" s="174"/>
      <c r="AT273" s="168" t="s">
        <v>159</v>
      </c>
      <c r="AU273" s="168" t="s">
        <v>78</v>
      </c>
      <c r="AV273" s="13" t="s">
        <v>78</v>
      </c>
      <c r="AW273" s="13" t="s">
        <v>31</v>
      </c>
      <c r="AX273" s="13" t="s">
        <v>69</v>
      </c>
      <c r="AY273" s="168" t="s">
        <v>151</v>
      </c>
    </row>
    <row r="274" spans="2:65" s="13" customFormat="1" ht="11.25">
      <c r="B274" s="167"/>
      <c r="D274" s="160" t="s">
        <v>159</v>
      </c>
      <c r="E274" s="168" t="s">
        <v>1</v>
      </c>
      <c r="F274" s="169" t="s">
        <v>426</v>
      </c>
      <c r="H274" s="170">
        <v>3.012</v>
      </c>
      <c r="I274" s="171"/>
      <c r="L274" s="167"/>
      <c r="M274" s="172"/>
      <c r="N274" s="173"/>
      <c r="O274" s="173"/>
      <c r="P274" s="173"/>
      <c r="Q274" s="173"/>
      <c r="R274" s="173"/>
      <c r="S274" s="173"/>
      <c r="T274" s="174"/>
      <c r="AT274" s="168" t="s">
        <v>159</v>
      </c>
      <c r="AU274" s="168" t="s">
        <v>78</v>
      </c>
      <c r="AV274" s="13" t="s">
        <v>78</v>
      </c>
      <c r="AW274" s="13" t="s">
        <v>31</v>
      </c>
      <c r="AX274" s="13" t="s">
        <v>69</v>
      </c>
      <c r="AY274" s="168" t="s">
        <v>151</v>
      </c>
    </row>
    <row r="275" spans="2:65" s="13" customFormat="1" ht="11.25">
      <c r="B275" s="167"/>
      <c r="D275" s="160" t="s">
        <v>159</v>
      </c>
      <c r="E275" s="168" t="s">
        <v>1</v>
      </c>
      <c r="F275" s="169" t="s">
        <v>427</v>
      </c>
      <c r="H275" s="170">
        <v>2.1480000000000001</v>
      </c>
      <c r="I275" s="171"/>
      <c r="L275" s="167"/>
      <c r="M275" s="172"/>
      <c r="N275" s="173"/>
      <c r="O275" s="173"/>
      <c r="P275" s="173"/>
      <c r="Q275" s="173"/>
      <c r="R275" s="173"/>
      <c r="S275" s="173"/>
      <c r="T275" s="174"/>
      <c r="AT275" s="168" t="s">
        <v>159</v>
      </c>
      <c r="AU275" s="168" t="s">
        <v>78</v>
      </c>
      <c r="AV275" s="13" t="s">
        <v>78</v>
      </c>
      <c r="AW275" s="13" t="s">
        <v>31</v>
      </c>
      <c r="AX275" s="13" t="s">
        <v>69</v>
      </c>
      <c r="AY275" s="168" t="s">
        <v>151</v>
      </c>
    </row>
    <row r="276" spans="2:65" s="14" customFormat="1" ht="11.25">
      <c r="B276" s="175"/>
      <c r="D276" s="160" t="s">
        <v>159</v>
      </c>
      <c r="E276" s="176" t="s">
        <v>1</v>
      </c>
      <c r="F276" s="177" t="s">
        <v>162</v>
      </c>
      <c r="H276" s="178">
        <v>15.398999999999999</v>
      </c>
      <c r="I276" s="179"/>
      <c r="L276" s="175"/>
      <c r="M276" s="180"/>
      <c r="N276" s="181"/>
      <c r="O276" s="181"/>
      <c r="P276" s="181"/>
      <c r="Q276" s="181"/>
      <c r="R276" s="181"/>
      <c r="S276" s="181"/>
      <c r="T276" s="182"/>
      <c r="AT276" s="176" t="s">
        <v>159</v>
      </c>
      <c r="AU276" s="176" t="s">
        <v>78</v>
      </c>
      <c r="AV276" s="14" t="s">
        <v>157</v>
      </c>
      <c r="AW276" s="14" t="s">
        <v>31</v>
      </c>
      <c r="AX276" s="14" t="s">
        <v>76</v>
      </c>
      <c r="AY276" s="176" t="s">
        <v>151</v>
      </c>
    </row>
    <row r="277" spans="2:65" s="1" customFormat="1" ht="16.5" customHeight="1">
      <c r="B277" s="146"/>
      <c r="C277" s="147" t="s">
        <v>428</v>
      </c>
      <c r="D277" s="147" t="s">
        <v>153</v>
      </c>
      <c r="E277" s="148" t="s">
        <v>429</v>
      </c>
      <c r="F277" s="149" t="s">
        <v>430</v>
      </c>
      <c r="G277" s="150" t="s">
        <v>156</v>
      </c>
      <c r="H277" s="151">
        <v>15.398999999999999</v>
      </c>
      <c r="I277" s="152"/>
      <c r="J277" s="153">
        <f>ROUND(I277*H277,2)</f>
        <v>0</v>
      </c>
      <c r="K277" s="149" t="s">
        <v>1</v>
      </c>
      <c r="L277" s="31"/>
      <c r="M277" s="154" t="s">
        <v>1</v>
      </c>
      <c r="N277" s="155" t="s">
        <v>40</v>
      </c>
      <c r="O277" s="50"/>
      <c r="P277" s="156">
        <f>O277*H277</f>
        <v>0</v>
      </c>
      <c r="Q277" s="156">
        <v>0</v>
      </c>
      <c r="R277" s="156">
        <f>Q277*H277</f>
        <v>0</v>
      </c>
      <c r="S277" s="156">
        <v>0</v>
      </c>
      <c r="T277" s="157">
        <f>S277*H277</f>
        <v>0</v>
      </c>
      <c r="AR277" s="17" t="s">
        <v>157</v>
      </c>
      <c r="AT277" s="17" t="s">
        <v>153</v>
      </c>
      <c r="AU277" s="17" t="s">
        <v>78</v>
      </c>
      <c r="AY277" s="17" t="s">
        <v>151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7" t="s">
        <v>76</v>
      </c>
      <c r="BK277" s="158">
        <f>ROUND(I277*H277,2)</f>
        <v>0</v>
      </c>
      <c r="BL277" s="17" t="s">
        <v>157</v>
      </c>
      <c r="BM277" s="17" t="s">
        <v>431</v>
      </c>
    </row>
    <row r="278" spans="2:65" s="1" customFormat="1" ht="16.5" customHeight="1">
      <c r="B278" s="146"/>
      <c r="C278" s="147" t="s">
        <v>432</v>
      </c>
      <c r="D278" s="147" t="s">
        <v>153</v>
      </c>
      <c r="E278" s="148" t="s">
        <v>433</v>
      </c>
      <c r="F278" s="149" t="s">
        <v>434</v>
      </c>
      <c r="G278" s="150" t="s">
        <v>253</v>
      </c>
      <c r="H278" s="151">
        <v>5.8000000000000003E-2</v>
      </c>
      <c r="I278" s="152"/>
      <c r="J278" s="153">
        <f>ROUND(I278*H278,2)</f>
        <v>0</v>
      </c>
      <c r="K278" s="149" t="s">
        <v>1</v>
      </c>
      <c r="L278" s="31"/>
      <c r="M278" s="154" t="s">
        <v>1</v>
      </c>
      <c r="N278" s="155" t="s">
        <v>40</v>
      </c>
      <c r="O278" s="50"/>
      <c r="P278" s="156">
        <f>O278*H278</f>
        <v>0</v>
      </c>
      <c r="Q278" s="156">
        <v>0</v>
      </c>
      <c r="R278" s="156">
        <f>Q278*H278</f>
        <v>0</v>
      </c>
      <c r="S278" s="156">
        <v>0</v>
      </c>
      <c r="T278" s="157">
        <f>S278*H278</f>
        <v>0</v>
      </c>
      <c r="AR278" s="17" t="s">
        <v>157</v>
      </c>
      <c r="AT278" s="17" t="s">
        <v>153</v>
      </c>
      <c r="AU278" s="17" t="s">
        <v>78</v>
      </c>
      <c r="AY278" s="17" t="s">
        <v>151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7" t="s">
        <v>76</v>
      </c>
      <c r="BK278" s="158">
        <f>ROUND(I278*H278,2)</f>
        <v>0</v>
      </c>
      <c r="BL278" s="17" t="s">
        <v>157</v>
      </c>
      <c r="BM278" s="17" t="s">
        <v>435</v>
      </c>
    </row>
    <row r="279" spans="2:65" s="13" customFormat="1" ht="11.25">
      <c r="B279" s="167"/>
      <c r="D279" s="160" t="s">
        <v>159</v>
      </c>
      <c r="E279" s="168" t="s">
        <v>1</v>
      </c>
      <c r="F279" s="169" t="s">
        <v>436</v>
      </c>
      <c r="H279" s="170">
        <v>5.8000000000000003E-2</v>
      </c>
      <c r="I279" s="171"/>
      <c r="L279" s="167"/>
      <c r="M279" s="172"/>
      <c r="N279" s="173"/>
      <c r="O279" s="173"/>
      <c r="P279" s="173"/>
      <c r="Q279" s="173"/>
      <c r="R279" s="173"/>
      <c r="S279" s="173"/>
      <c r="T279" s="174"/>
      <c r="AT279" s="168" t="s">
        <v>159</v>
      </c>
      <c r="AU279" s="168" t="s">
        <v>78</v>
      </c>
      <c r="AV279" s="13" t="s">
        <v>78</v>
      </c>
      <c r="AW279" s="13" t="s">
        <v>31</v>
      </c>
      <c r="AX279" s="13" t="s">
        <v>69</v>
      </c>
      <c r="AY279" s="168" t="s">
        <v>151</v>
      </c>
    </row>
    <row r="280" spans="2:65" s="14" customFormat="1" ht="11.25">
      <c r="B280" s="175"/>
      <c r="D280" s="160" t="s">
        <v>159</v>
      </c>
      <c r="E280" s="176" t="s">
        <v>1</v>
      </c>
      <c r="F280" s="177" t="s">
        <v>162</v>
      </c>
      <c r="H280" s="178">
        <v>5.8000000000000003E-2</v>
      </c>
      <c r="I280" s="179"/>
      <c r="L280" s="175"/>
      <c r="M280" s="180"/>
      <c r="N280" s="181"/>
      <c r="O280" s="181"/>
      <c r="P280" s="181"/>
      <c r="Q280" s="181"/>
      <c r="R280" s="181"/>
      <c r="S280" s="181"/>
      <c r="T280" s="182"/>
      <c r="AT280" s="176" t="s">
        <v>159</v>
      </c>
      <c r="AU280" s="176" t="s">
        <v>78</v>
      </c>
      <c r="AV280" s="14" t="s">
        <v>157</v>
      </c>
      <c r="AW280" s="14" t="s">
        <v>31</v>
      </c>
      <c r="AX280" s="14" t="s">
        <v>76</v>
      </c>
      <c r="AY280" s="176" t="s">
        <v>151</v>
      </c>
    </row>
    <row r="281" spans="2:65" s="1" customFormat="1" ht="16.5" customHeight="1">
      <c r="B281" s="146"/>
      <c r="C281" s="147" t="s">
        <v>437</v>
      </c>
      <c r="D281" s="147" t="s">
        <v>153</v>
      </c>
      <c r="E281" s="148" t="s">
        <v>438</v>
      </c>
      <c r="F281" s="149" t="s">
        <v>439</v>
      </c>
      <c r="G281" s="150" t="s">
        <v>253</v>
      </c>
      <c r="H281" s="151">
        <v>0.11600000000000001</v>
      </c>
      <c r="I281" s="152"/>
      <c r="J281" s="153">
        <f>ROUND(I281*H281,2)</f>
        <v>0</v>
      </c>
      <c r="K281" s="149" t="s">
        <v>1</v>
      </c>
      <c r="L281" s="31"/>
      <c r="M281" s="154" t="s">
        <v>1</v>
      </c>
      <c r="N281" s="155" t="s">
        <v>40</v>
      </c>
      <c r="O281" s="50"/>
      <c r="P281" s="156">
        <f>O281*H281</f>
        <v>0</v>
      </c>
      <c r="Q281" s="156">
        <v>0</v>
      </c>
      <c r="R281" s="156">
        <f>Q281*H281</f>
        <v>0</v>
      </c>
      <c r="S281" s="156">
        <v>0</v>
      </c>
      <c r="T281" s="157">
        <f>S281*H281</f>
        <v>0</v>
      </c>
      <c r="AR281" s="17" t="s">
        <v>157</v>
      </c>
      <c r="AT281" s="17" t="s">
        <v>153</v>
      </c>
      <c r="AU281" s="17" t="s">
        <v>78</v>
      </c>
      <c r="AY281" s="17" t="s">
        <v>151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7" t="s">
        <v>76</v>
      </c>
      <c r="BK281" s="158">
        <f>ROUND(I281*H281,2)</f>
        <v>0</v>
      </c>
      <c r="BL281" s="17" t="s">
        <v>157</v>
      </c>
      <c r="BM281" s="17" t="s">
        <v>440</v>
      </c>
    </row>
    <row r="282" spans="2:65" s="12" customFormat="1" ht="11.25">
      <c r="B282" s="159"/>
      <c r="D282" s="160" t="s">
        <v>159</v>
      </c>
      <c r="E282" s="161" t="s">
        <v>1</v>
      </c>
      <c r="F282" s="162" t="s">
        <v>441</v>
      </c>
      <c r="H282" s="161" t="s">
        <v>1</v>
      </c>
      <c r="I282" s="163"/>
      <c r="L282" s="159"/>
      <c r="M282" s="164"/>
      <c r="N282" s="165"/>
      <c r="O282" s="165"/>
      <c r="P282" s="165"/>
      <c r="Q282" s="165"/>
      <c r="R282" s="165"/>
      <c r="S282" s="165"/>
      <c r="T282" s="166"/>
      <c r="AT282" s="161" t="s">
        <v>159</v>
      </c>
      <c r="AU282" s="161" t="s">
        <v>78</v>
      </c>
      <c r="AV282" s="12" t="s">
        <v>76</v>
      </c>
      <c r="AW282" s="12" t="s">
        <v>31</v>
      </c>
      <c r="AX282" s="12" t="s">
        <v>69</v>
      </c>
      <c r="AY282" s="161" t="s">
        <v>151</v>
      </c>
    </row>
    <row r="283" spans="2:65" s="13" customFormat="1" ht="11.25">
      <c r="B283" s="167"/>
      <c r="D283" s="160" t="s">
        <v>159</v>
      </c>
      <c r="E283" s="168" t="s">
        <v>1</v>
      </c>
      <c r="F283" s="169" t="s">
        <v>442</v>
      </c>
      <c r="H283" s="170">
        <v>0.11600000000000001</v>
      </c>
      <c r="I283" s="171"/>
      <c r="L283" s="167"/>
      <c r="M283" s="172"/>
      <c r="N283" s="173"/>
      <c r="O283" s="173"/>
      <c r="P283" s="173"/>
      <c r="Q283" s="173"/>
      <c r="R283" s="173"/>
      <c r="S283" s="173"/>
      <c r="T283" s="174"/>
      <c r="AT283" s="168" t="s">
        <v>159</v>
      </c>
      <c r="AU283" s="168" t="s">
        <v>78</v>
      </c>
      <c r="AV283" s="13" t="s">
        <v>78</v>
      </c>
      <c r="AW283" s="13" t="s">
        <v>31</v>
      </c>
      <c r="AX283" s="13" t="s">
        <v>69</v>
      </c>
      <c r="AY283" s="168" t="s">
        <v>151</v>
      </c>
    </row>
    <row r="284" spans="2:65" s="14" customFormat="1" ht="11.25">
      <c r="B284" s="175"/>
      <c r="D284" s="160" t="s">
        <v>159</v>
      </c>
      <c r="E284" s="176" t="s">
        <v>1</v>
      </c>
      <c r="F284" s="177" t="s">
        <v>162</v>
      </c>
      <c r="H284" s="178">
        <v>0.11600000000000001</v>
      </c>
      <c r="I284" s="179"/>
      <c r="L284" s="175"/>
      <c r="M284" s="180"/>
      <c r="N284" s="181"/>
      <c r="O284" s="181"/>
      <c r="P284" s="181"/>
      <c r="Q284" s="181"/>
      <c r="R284" s="181"/>
      <c r="S284" s="181"/>
      <c r="T284" s="182"/>
      <c r="AT284" s="176" t="s">
        <v>159</v>
      </c>
      <c r="AU284" s="176" t="s">
        <v>78</v>
      </c>
      <c r="AV284" s="14" t="s">
        <v>157</v>
      </c>
      <c r="AW284" s="14" t="s">
        <v>31</v>
      </c>
      <c r="AX284" s="14" t="s">
        <v>76</v>
      </c>
      <c r="AY284" s="176" t="s">
        <v>151</v>
      </c>
    </row>
    <row r="285" spans="2:65" s="1" customFormat="1" ht="16.5" customHeight="1">
      <c r="B285" s="146"/>
      <c r="C285" s="147" t="s">
        <v>443</v>
      </c>
      <c r="D285" s="147" t="s">
        <v>153</v>
      </c>
      <c r="E285" s="148" t="s">
        <v>444</v>
      </c>
      <c r="F285" s="149" t="s">
        <v>445</v>
      </c>
      <c r="G285" s="150" t="s">
        <v>446</v>
      </c>
      <c r="H285" s="151">
        <v>34</v>
      </c>
      <c r="I285" s="152"/>
      <c r="J285" s="153">
        <f>ROUND(I285*H285,2)</f>
        <v>0</v>
      </c>
      <c r="K285" s="149" t="s">
        <v>1</v>
      </c>
      <c r="L285" s="31"/>
      <c r="M285" s="154" t="s">
        <v>1</v>
      </c>
      <c r="N285" s="155" t="s">
        <v>40</v>
      </c>
      <c r="O285" s="50"/>
      <c r="P285" s="156">
        <f>O285*H285</f>
        <v>0</v>
      </c>
      <c r="Q285" s="156">
        <v>0</v>
      </c>
      <c r="R285" s="156">
        <f>Q285*H285</f>
        <v>0</v>
      </c>
      <c r="S285" s="156">
        <v>0</v>
      </c>
      <c r="T285" s="157">
        <f>S285*H285</f>
        <v>0</v>
      </c>
      <c r="AR285" s="17" t="s">
        <v>157</v>
      </c>
      <c r="AT285" s="17" t="s">
        <v>153</v>
      </c>
      <c r="AU285" s="17" t="s">
        <v>78</v>
      </c>
      <c r="AY285" s="17" t="s">
        <v>151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7" t="s">
        <v>76</v>
      </c>
      <c r="BK285" s="158">
        <f>ROUND(I285*H285,2)</f>
        <v>0</v>
      </c>
      <c r="BL285" s="17" t="s">
        <v>157</v>
      </c>
      <c r="BM285" s="17" t="s">
        <v>447</v>
      </c>
    </row>
    <row r="286" spans="2:65" s="13" customFormat="1" ht="11.25">
      <c r="B286" s="167"/>
      <c r="D286" s="160" t="s">
        <v>159</v>
      </c>
      <c r="E286" s="168" t="s">
        <v>1</v>
      </c>
      <c r="F286" s="169" t="s">
        <v>448</v>
      </c>
      <c r="H286" s="170">
        <v>34</v>
      </c>
      <c r="I286" s="171"/>
      <c r="L286" s="167"/>
      <c r="M286" s="172"/>
      <c r="N286" s="173"/>
      <c r="O286" s="173"/>
      <c r="P286" s="173"/>
      <c r="Q286" s="173"/>
      <c r="R286" s="173"/>
      <c r="S286" s="173"/>
      <c r="T286" s="174"/>
      <c r="AT286" s="168" t="s">
        <v>159</v>
      </c>
      <c r="AU286" s="168" t="s">
        <v>78</v>
      </c>
      <c r="AV286" s="13" t="s">
        <v>78</v>
      </c>
      <c r="AW286" s="13" t="s">
        <v>31</v>
      </c>
      <c r="AX286" s="13" t="s">
        <v>69</v>
      </c>
      <c r="AY286" s="168" t="s">
        <v>151</v>
      </c>
    </row>
    <row r="287" spans="2:65" s="14" customFormat="1" ht="11.25">
      <c r="B287" s="175"/>
      <c r="D287" s="160" t="s">
        <v>159</v>
      </c>
      <c r="E287" s="176" t="s">
        <v>1</v>
      </c>
      <c r="F287" s="177" t="s">
        <v>162</v>
      </c>
      <c r="H287" s="178">
        <v>34</v>
      </c>
      <c r="I287" s="179"/>
      <c r="L287" s="175"/>
      <c r="M287" s="180"/>
      <c r="N287" s="181"/>
      <c r="O287" s="181"/>
      <c r="P287" s="181"/>
      <c r="Q287" s="181"/>
      <c r="R287" s="181"/>
      <c r="S287" s="181"/>
      <c r="T287" s="182"/>
      <c r="AT287" s="176" t="s">
        <v>159</v>
      </c>
      <c r="AU287" s="176" t="s">
        <v>78</v>
      </c>
      <c r="AV287" s="14" t="s">
        <v>157</v>
      </c>
      <c r="AW287" s="14" t="s">
        <v>31</v>
      </c>
      <c r="AX287" s="14" t="s">
        <v>76</v>
      </c>
      <c r="AY287" s="176" t="s">
        <v>151</v>
      </c>
    </row>
    <row r="288" spans="2:65" s="1" customFormat="1" ht="16.5" customHeight="1">
      <c r="B288" s="146"/>
      <c r="C288" s="147" t="s">
        <v>449</v>
      </c>
      <c r="D288" s="147" t="s">
        <v>153</v>
      </c>
      <c r="E288" s="148" t="s">
        <v>450</v>
      </c>
      <c r="F288" s="149" t="s">
        <v>451</v>
      </c>
      <c r="G288" s="150" t="s">
        <v>156</v>
      </c>
      <c r="H288" s="151">
        <v>19.605</v>
      </c>
      <c r="I288" s="152"/>
      <c r="J288" s="153">
        <f>ROUND(I288*H288,2)</f>
        <v>0</v>
      </c>
      <c r="K288" s="149" t="s">
        <v>1</v>
      </c>
      <c r="L288" s="31"/>
      <c r="M288" s="154" t="s">
        <v>1</v>
      </c>
      <c r="N288" s="155" t="s">
        <v>40</v>
      </c>
      <c r="O288" s="50"/>
      <c r="P288" s="156">
        <f>O288*H288</f>
        <v>0</v>
      </c>
      <c r="Q288" s="156">
        <v>0</v>
      </c>
      <c r="R288" s="156">
        <f>Q288*H288</f>
        <v>0</v>
      </c>
      <c r="S288" s="156">
        <v>0</v>
      </c>
      <c r="T288" s="157">
        <f>S288*H288</f>
        <v>0</v>
      </c>
      <c r="AR288" s="17" t="s">
        <v>157</v>
      </c>
      <c r="AT288" s="17" t="s">
        <v>153</v>
      </c>
      <c r="AU288" s="17" t="s">
        <v>78</v>
      </c>
      <c r="AY288" s="17" t="s">
        <v>151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7" t="s">
        <v>76</v>
      </c>
      <c r="BK288" s="158">
        <f>ROUND(I288*H288,2)</f>
        <v>0</v>
      </c>
      <c r="BL288" s="17" t="s">
        <v>157</v>
      </c>
      <c r="BM288" s="17" t="s">
        <v>452</v>
      </c>
    </row>
    <row r="289" spans="2:65" s="12" customFormat="1" ht="11.25">
      <c r="B289" s="159"/>
      <c r="D289" s="160" t="s">
        <v>159</v>
      </c>
      <c r="E289" s="161" t="s">
        <v>1</v>
      </c>
      <c r="F289" s="162" t="s">
        <v>453</v>
      </c>
      <c r="H289" s="161" t="s">
        <v>1</v>
      </c>
      <c r="I289" s="163"/>
      <c r="L289" s="159"/>
      <c r="M289" s="164"/>
      <c r="N289" s="165"/>
      <c r="O289" s="165"/>
      <c r="P289" s="165"/>
      <c r="Q289" s="165"/>
      <c r="R289" s="165"/>
      <c r="S289" s="165"/>
      <c r="T289" s="166"/>
      <c r="AT289" s="161" t="s">
        <v>159</v>
      </c>
      <c r="AU289" s="161" t="s">
        <v>78</v>
      </c>
      <c r="AV289" s="12" t="s">
        <v>76</v>
      </c>
      <c r="AW289" s="12" t="s">
        <v>31</v>
      </c>
      <c r="AX289" s="12" t="s">
        <v>69</v>
      </c>
      <c r="AY289" s="161" t="s">
        <v>151</v>
      </c>
    </row>
    <row r="290" spans="2:65" s="13" customFormat="1" ht="11.25">
      <c r="B290" s="167"/>
      <c r="D290" s="160" t="s">
        <v>159</v>
      </c>
      <c r="E290" s="168" t="s">
        <v>1</v>
      </c>
      <c r="F290" s="169" t="s">
        <v>454</v>
      </c>
      <c r="H290" s="170">
        <v>20.297999999999998</v>
      </c>
      <c r="I290" s="171"/>
      <c r="L290" s="167"/>
      <c r="M290" s="172"/>
      <c r="N290" s="173"/>
      <c r="O290" s="173"/>
      <c r="P290" s="173"/>
      <c r="Q290" s="173"/>
      <c r="R290" s="173"/>
      <c r="S290" s="173"/>
      <c r="T290" s="174"/>
      <c r="AT290" s="168" t="s">
        <v>159</v>
      </c>
      <c r="AU290" s="168" t="s">
        <v>78</v>
      </c>
      <c r="AV290" s="13" t="s">
        <v>78</v>
      </c>
      <c r="AW290" s="13" t="s">
        <v>31</v>
      </c>
      <c r="AX290" s="13" t="s">
        <v>69</v>
      </c>
      <c r="AY290" s="168" t="s">
        <v>151</v>
      </c>
    </row>
    <row r="291" spans="2:65" s="13" customFormat="1" ht="11.25">
      <c r="B291" s="167"/>
      <c r="D291" s="160" t="s">
        <v>159</v>
      </c>
      <c r="E291" s="168" t="s">
        <v>1</v>
      </c>
      <c r="F291" s="169" t="s">
        <v>455</v>
      </c>
      <c r="H291" s="170">
        <v>-0.69299999999999995</v>
      </c>
      <c r="I291" s="171"/>
      <c r="L291" s="167"/>
      <c r="M291" s="172"/>
      <c r="N291" s="173"/>
      <c r="O291" s="173"/>
      <c r="P291" s="173"/>
      <c r="Q291" s="173"/>
      <c r="R291" s="173"/>
      <c r="S291" s="173"/>
      <c r="T291" s="174"/>
      <c r="AT291" s="168" t="s">
        <v>159</v>
      </c>
      <c r="AU291" s="168" t="s">
        <v>78</v>
      </c>
      <c r="AV291" s="13" t="s">
        <v>78</v>
      </c>
      <c r="AW291" s="13" t="s">
        <v>31</v>
      </c>
      <c r="AX291" s="13" t="s">
        <v>69</v>
      </c>
      <c r="AY291" s="168" t="s">
        <v>151</v>
      </c>
    </row>
    <row r="292" spans="2:65" s="14" customFormat="1" ht="11.25">
      <c r="B292" s="175"/>
      <c r="D292" s="160" t="s">
        <v>159</v>
      </c>
      <c r="E292" s="176" t="s">
        <v>1</v>
      </c>
      <c r="F292" s="177" t="s">
        <v>162</v>
      </c>
      <c r="H292" s="178">
        <v>19.605</v>
      </c>
      <c r="I292" s="179"/>
      <c r="L292" s="175"/>
      <c r="M292" s="180"/>
      <c r="N292" s="181"/>
      <c r="O292" s="181"/>
      <c r="P292" s="181"/>
      <c r="Q292" s="181"/>
      <c r="R292" s="181"/>
      <c r="S292" s="181"/>
      <c r="T292" s="182"/>
      <c r="AT292" s="176" t="s">
        <v>159</v>
      </c>
      <c r="AU292" s="176" t="s">
        <v>78</v>
      </c>
      <c r="AV292" s="14" t="s">
        <v>157</v>
      </c>
      <c r="AW292" s="14" t="s">
        <v>31</v>
      </c>
      <c r="AX292" s="14" t="s">
        <v>76</v>
      </c>
      <c r="AY292" s="176" t="s">
        <v>151</v>
      </c>
    </row>
    <row r="293" spans="2:65" s="1" customFormat="1" ht="16.5" customHeight="1">
      <c r="B293" s="146"/>
      <c r="C293" s="147" t="s">
        <v>456</v>
      </c>
      <c r="D293" s="147" t="s">
        <v>153</v>
      </c>
      <c r="E293" s="148" t="s">
        <v>457</v>
      </c>
      <c r="F293" s="149" t="s">
        <v>458</v>
      </c>
      <c r="G293" s="150" t="s">
        <v>156</v>
      </c>
      <c r="H293" s="151">
        <v>19.605</v>
      </c>
      <c r="I293" s="152"/>
      <c r="J293" s="153">
        <f>ROUND(I293*H293,2)</f>
        <v>0</v>
      </c>
      <c r="K293" s="149" t="s">
        <v>1</v>
      </c>
      <c r="L293" s="31"/>
      <c r="M293" s="154" t="s">
        <v>1</v>
      </c>
      <c r="N293" s="155" t="s">
        <v>40</v>
      </c>
      <c r="O293" s="50"/>
      <c r="P293" s="156">
        <f>O293*H293</f>
        <v>0</v>
      </c>
      <c r="Q293" s="156">
        <v>0</v>
      </c>
      <c r="R293" s="156">
        <f>Q293*H293</f>
        <v>0</v>
      </c>
      <c r="S293" s="156">
        <v>0</v>
      </c>
      <c r="T293" s="157">
        <f>S293*H293</f>
        <v>0</v>
      </c>
      <c r="AR293" s="17" t="s">
        <v>157</v>
      </c>
      <c r="AT293" s="17" t="s">
        <v>153</v>
      </c>
      <c r="AU293" s="17" t="s">
        <v>78</v>
      </c>
      <c r="AY293" s="17" t="s">
        <v>151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7" t="s">
        <v>76</v>
      </c>
      <c r="BK293" s="158">
        <f>ROUND(I293*H293,2)</f>
        <v>0</v>
      </c>
      <c r="BL293" s="17" t="s">
        <v>157</v>
      </c>
      <c r="BM293" s="17" t="s">
        <v>459</v>
      </c>
    </row>
    <row r="294" spans="2:65" s="1" customFormat="1" ht="16.5" customHeight="1">
      <c r="B294" s="146"/>
      <c r="C294" s="147" t="s">
        <v>460</v>
      </c>
      <c r="D294" s="147" t="s">
        <v>153</v>
      </c>
      <c r="E294" s="148" t="s">
        <v>461</v>
      </c>
      <c r="F294" s="149" t="s">
        <v>462</v>
      </c>
      <c r="G294" s="150" t="s">
        <v>156</v>
      </c>
      <c r="H294" s="151">
        <v>4.617</v>
      </c>
      <c r="I294" s="152"/>
      <c r="J294" s="153">
        <f>ROUND(I294*H294,2)</f>
        <v>0</v>
      </c>
      <c r="K294" s="149" t="s">
        <v>1</v>
      </c>
      <c r="L294" s="31"/>
      <c r="M294" s="154" t="s">
        <v>1</v>
      </c>
      <c r="N294" s="155" t="s">
        <v>40</v>
      </c>
      <c r="O294" s="50"/>
      <c r="P294" s="156">
        <f>O294*H294</f>
        <v>0</v>
      </c>
      <c r="Q294" s="156">
        <v>0</v>
      </c>
      <c r="R294" s="156">
        <f>Q294*H294</f>
        <v>0</v>
      </c>
      <c r="S294" s="156">
        <v>0</v>
      </c>
      <c r="T294" s="157">
        <f>S294*H294</f>
        <v>0</v>
      </c>
      <c r="AR294" s="17" t="s">
        <v>157</v>
      </c>
      <c r="AT294" s="17" t="s">
        <v>153</v>
      </c>
      <c r="AU294" s="17" t="s">
        <v>78</v>
      </c>
      <c r="AY294" s="17" t="s">
        <v>151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7" t="s">
        <v>76</v>
      </c>
      <c r="BK294" s="158">
        <f>ROUND(I294*H294,2)</f>
        <v>0</v>
      </c>
      <c r="BL294" s="17" t="s">
        <v>157</v>
      </c>
      <c r="BM294" s="17" t="s">
        <v>463</v>
      </c>
    </row>
    <row r="295" spans="2:65" s="12" customFormat="1" ht="11.25">
      <c r="B295" s="159"/>
      <c r="D295" s="160" t="s">
        <v>159</v>
      </c>
      <c r="E295" s="161" t="s">
        <v>1</v>
      </c>
      <c r="F295" s="162" t="s">
        <v>464</v>
      </c>
      <c r="H295" s="161" t="s">
        <v>1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1" t="s">
        <v>159</v>
      </c>
      <c r="AU295" s="161" t="s">
        <v>78</v>
      </c>
      <c r="AV295" s="12" t="s">
        <v>76</v>
      </c>
      <c r="AW295" s="12" t="s">
        <v>31</v>
      </c>
      <c r="AX295" s="12" t="s">
        <v>69</v>
      </c>
      <c r="AY295" s="161" t="s">
        <v>151</v>
      </c>
    </row>
    <row r="296" spans="2:65" s="13" customFormat="1" ht="11.25">
      <c r="B296" s="167"/>
      <c r="D296" s="160" t="s">
        <v>159</v>
      </c>
      <c r="E296" s="168" t="s">
        <v>1</v>
      </c>
      <c r="F296" s="169" t="s">
        <v>465</v>
      </c>
      <c r="H296" s="170">
        <v>3.15</v>
      </c>
      <c r="I296" s="171"/>
      <c r="L296" s="167"/>
      <c r="M296" s="172"/>
      <c r="N296" s="173"/>
      <c r="O296" s="173"/>
      <c r="P296" s="173"/>
      <c r="Q296" s="173"/>
      <c r="R296" s="173"/>
      <c r="S296" s="173"/>
      <c r="T296" s="174"/>
      <c r="AT296" s="168" t="s">
        <v>159</v>
      </c>
      <c r="AU296" s="168" t="s">
        <v>78</v>
      </c>
      <c r="AV296" s="13" t="s">
        <v>78</v>
      </c>
      <c r="AW296" s="13" t="s">
        <v>31</v>
      </c>
      <c r="AX296" s="13" t="s">
        <v>69</v>
      </c>
      <c r="AY296" s="168" t="s">
        <v>151</v>
      </c>
    </row>
    <row r="297" spans="2:65" s="12" customFormat="1" ht="11.25">
      <c r="B297" s="159"/>
      <c r="D297" s="160" t="s">
        <v>159</v>
      </c>
      <c r="E297" s="161" t="s">
        <v>1</v>
      </c>
      <c r="F297" s="162" t="s">
        <v>466</v>
      </c>
      <c r="H297" s="161" t="s">
        <v>1</v>
      </c>
      <c r="I297" s="163"/>
      <c r="L297" s="159"/>
      <c r="M297" s="164"/>
      <c r="N297" s="165"/>
      <c r="O297" s="165"/>
      <c r="P297" s="165"/>
      <c r="Q297" s="165"/>
      <c r="R297" s="165"/>
      <c r="S297" s="165"/>
      <c r="T297" s="166"/>
      <c r="AT297" s="161" t="s">
        <v>159</v>
      </c>
      <c r="AU297" s="161" t="s">
        <v>78</v>
      </c>
      <c r="AV297" s="12" t="s">
        <v>76</v>
      </c>
      <c r="AW297" s="12" t="s">
        <v>31</v>
      </c>
      <c r="AX297" s="12" t="s">
        <v>69</v>
      </c>
      <c r="AY297" s="161" t="s">
        <v>151</v>
      </c>
    </row>
    <row r="298" spans="2:65" s="13" customFormat="1" ht="11.25">
      <c r="B298" s="167"/>
      <c r="D298" s="160" t="s">
        <v>159</v>
      </c>
      <c r="E298" s="168" t="s">
        <v>1</v>
      </c>
      <c r="F298" s="169" t="s">
        <v>467</v>
      </c>
      <c r="H298" s="170">
        <v>1.4670000000000001</v>
      </c>
      <c r="I298" s="171"/>
      <c r="L298" s="167"/>
      <c r="M298" s="172"/>
      <c r="N298" s="173"/>
      <c r="O298" s="173"/>
      <c r="P298" s="173"/>
      <c r="Q298" s="173"/>
      <c r="R298" s="173"/>
      <c r="S298" s="173"/>
      <c r="T298" s="174"/>
      <c r="AT298" s="168" t="s">
        <v>159</v>
      </c>
      <c r="AU298" s="168" t="s">
        <v>78</v>
      </c>
      <c r="AV298" s="13" t="s">
        <v>78</v>
      </c>
      <c r="AW298" s="13" t="s">
        <v>31</v>
      </c>
      <c r="AX298" s="13" t="s">
        <v>69</v>
      </c>
      <c r="AY298" s="168" t="s">
        <v>151</v>
      </c>
    </row>
    <row r="299" spans="2:65" s="14" customFormat="1" ht="11.25">
      <c r="B299" s="175"/>
      <c r="D299" s="160" t="s">
        <v>159</v>
      </c>
      <c r="E299" s="176" t="s">
        <v>1</v>
      </c>
      <c r="F299" s="177" t="s">
        <v>162</v>
      </c>
      <c r="H299" s="178">
        <v>4.617</v>
      </c>
      <c r="I299" s="179"/>
      <c r="L299" s="175"/>
      <c r="M299" s="180"/>
      <c r="N299" s="181"/>
      <c r="O299" s="181"/>
      <c r="P299" s="181"/>
      <c r="Q299" s="181"/>
      <c r="R299" s="181"/>
      <c r="S299" s="181"/>
      <c r="T299" s="182"/>
      <c r="AT299" s="176" t="s">
        <v>159</v>
      </c>
      <c r="AU299" s="176" t="s">
        <v>78</v>
      </c>
      <c r="AV299" s="14" t="s">
        <v>157</v>
      </c>
      <c r="AW299" s="14" t="s">
        <v>31</v>
      </c>
      <c r="AX299" s="14" t="s">
        <v>76</v>
      </c>
      <c r="AY299" s="176" t="s">
        <v>151</v>
      </c>
    </row>
    <row r="300" spans="2:65" s="11" customFormat="1" ht="22.9" customHeight="1">
      <c r="B300" s="133"/>
      <c r="D300" s="134" t="s">
        <v>68</v>
      </c>
      <c r="E300" s="144" t="s">
        <v>157</v>
      </c>
      <c r="F300" s="144" t="s">
        <v>468</v>
      </c>
      <c r="I300" s="136"/>
      <c r="J300" s="145">
        <f>BK300</f>
        <v>0</v>
      </c>
      <c r="L300" s="133"/>
      <c r="M300" s="138"/>
      <c r="N300" s="139"/>
      <c r="O300" s="139"/>
      <c r="P300" s="140">
        <f>SUM(P301:P347)</f>
        <v>0</v>
      </c>
      <c r="Q300" s="139"/>
      <c r="R300" s="140">
        <f>SUM(R301:R347)</f>
        <v>0.13262256</v>
      </c>
      <c r="S300" s="139"/>
      <c r="T300" s="141">
        <f>SUM(T301:T347)</f>
        <v>0</v>
      </c>
      <c r="AR300" s="134" t="s">
        <v>76</v>
      </c>
      <c r="AT300" s="142" t="s">
        <v>68</v>
      </c>
      <c r="AU300" s="142" t="s">
        <v>76</v>
      </c>
      <c r="AY300" s="134" t="s">
        <v>151</v>
      </c>
      <c r="BK300" s="143">
        <f>SUM(BK301:BK347)</f>
        <v>0</v>
      </c>
    </row>
    <row r="301" spans="2:65" s="1" customFormat="1" ht="16.5" customHeight="1">
      <c r="B301" s="146"/>
      <c r="C301" s="147" t="s">
        <v>469</v>
      </c>
      <c r="D301" s="147" t="s">
        <v>153</v>
      </c>
      <c r="E301" s="148" t="s">
        <v>470</v>
      </c>
      <c r="F301" s="149" t="s">
        <v>471</v>
      </c>
      <c r="G301" s="150" t="s">
        <v>225</v>
      </c>
      <c r="H301" s="151">
        <v>7</v>
      </c>
      <c r="I301" s="152"/>
      <c r="J301" s="153">
        <f>ROUND(I301*H301,2)</f>
        <v>0</v>
      </c>
      <c r="K301" s="149" t="s">
        <v>1</v>
      </c>
      <c r="L301" s="31"/>
      <c r="M301" s="154" t="s">
        <v>1</v>
      </c>
      <c r="N301" s="155" t="s">
        <v>40</v>
      </c>
      <c r="O301" s="50"/>
      <c r="P301" s="156">
        <f>O301*H301</f>
        <v>0</v>
      </c>
      <c r="Q301" s="156">
        <v>0</v>
      </c>
      <c r="R301" s="156">
        <f>Q301*H301</f>
        <v>0</v>
      </c>
      <c r="S301" s="156">
        <v>0</v>
      </c>
      <c r="T301" s="157">
        <f>S301*H301</f>
        <v>0</v>
      </c>
      <c r="AR301" s="17" t="s">
        <v>157</v>
      </c>
      <c r="AT301" s="17" t="s">
        <v>153</v>
      </c>
      <c r="AU301" s="17" t="s">
        <v>78</v>
      </c>
      <c r="AY301" s="17" t="s">
        <v>151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7" t="s">
        <v>76</v>
      </c>
      <c r="BK301" s="158">
        <f>ROUND(I301*H301,2)</f>
        <v>0</v>
      </c>
      <c r="BL301" s="17" t="s">
        <v>157</v>
      </c>
      <c r="BM301" s="17" t="s">
        <v>472</v>
      </c>
    </row>
    <row r="302" spans="2:65" s="13" customFormat="1" ht="11.25">
      <c r="B302" s="167"/>
      <c r="D302" s="160" t="s">
        <v>159</v>
      </c>
      <c r="E302" s="168" t="s">
        <v>1</v>
      </c>
      <c r="F302" s="169" t="s">
        <v>473</v>
      </c>
      <c r="H302" s="170">
        <v>7</v>
      </c>
      <c r="I302" s="171"/>
      <c r="L302" s="167"/>
      <c r="M302" s="172"/>
      <c r="N302" s="173"/>
      <c r="O302" s="173"/>
      <c r="P302" s="173"/>
      <c r="Q302" s="173"/>
      <c r="R302" s="173"/>
      <c r="S302" s="173"/>
      <c r="T302" s="174"/>
      <c r="AT302" s="168" t="s">
        <v>159</v>
      </c>
      <c r="AU302" s="168" t="s">
        <v>78</v>
      </c>
      <c r="AV302" s="13" t="s">
        <v>78</v>
      </c>
      <c r="AW302" s="13" t="s">
        <v>31</v>
      </c>
      <c r="AX302" s="13" t="s">
        <v>69</v>
      </c>
      <c r="AY302" s="168" t="s">
        <v>151</v>
      </c>
    </row>
    <row r="303" spans="2:65" s="14" customFormat="1" ht="11.25">
      <c r="B303" s="175"/>
      <c r="D303" s="160" t="s">
        <v>159</v>
      </c>
      <c r="E303" s="176" t="s">
        <v>1</v>
      </c>
      <c r="F303" s="177" t="s">
        <v>162</v>
      </c>
      <c r="H303" s="178">
        <v>7</v>
      </c>
      <c r="I303" s="179"/>
      <c r="L303" s="175"/>
      <c r="M303" s="180"/>
      <c r="N303" s="181"/>
      <c r="O303" s="181"/>
      <c r="P303" s="181"/>
      <c r="Q303" s="181"/>
      <c r="R303" s="181"/>
      <c r="S303" s="181"/>
      <c r="T303" s="182"/>
      <c r="AT303" s="176" t="s">
        <v>159</v>
      </c>
      <c r="AU303" s="176" t="s">
        <v>78</v>
      </c>
      <c r="AV303" s="14" t="s">
        <v>157</v>
      </c>
      <c r="AW303" s="14" t="s">
        <v>31</v>
      </c>
      <c r="AX303" s="14" t="s">
        <v>76</v>
      </c>
      <c r="AY303" s="176" t="s">
        <v>151</v>
      </c>
    </row>
    <row r="304" spans="2:65" s="1" customFormat="1" ht="16.5" customHeight="1">
      <c r="B304" s="146"/>
      <c r="C304" s="183" t="s">
        <v>474</v>
      </c>
      <c r="D304" s="183" t="s">
        <v>266</v>
      </c>
      <c r="E304" s="184" t="s">
        <v>475</v>
      </c>
      <c r="F304" s="185" t="s">
        <v>476</v>
      </c>
      <c r="G304" s="186" t="s">
        <v>225</v>
      </c>
      <c r="H304" s="187">
        <v>7</v>
      </c>
      <c r="I304" s="188"/>
      <c r="J304" s="189">
        <f>ROUND(I304*H304,2)</f>
        <v>0</v>
      </c>
      <c r="K304" s="185" t="s">
        <v>1</v>
      </c>
      <c r="L304" s="190"/>
      <c r="M304" s="191" t="s">
        <v>1</v>
      </c>
      <c r="N304" s="192" t="s">
        <v>40</v>
      </c>
      <c r="O304" s="50"/>
      <c r="P304" s="156">
        <f>O304*H304</f>
        <v>0</v>
      </c>
      <c r="Q304" s="156">
        <v>0</v>
      </c>
      <c r="R304" s="156">
        <f>Q304*H304</f>
        <v>0</v>
      </c>
      <c r="S304" s="156">
        <v>0</v>
      </c>
      <c r="T304" s="157">
        <f>S304*H304</f>
        <v>0</v>
      </c>
      <c r="AR304" s="17" t="s">
        <v>190</v>
      </c>
      <c r="AT304" s="17" t="s">
        <v>266</v>
      </c>
      <c r="AU304" s="17" t="s">
        <v>78</v>
      </c>
      <c r="AY304" s="17" t="s">
        <v>151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76</v>
      </c>
      <c r="BK304" s="158">
        <f>ROUND(I304*H304,2)</f>
        <v>0</v>
      </c>
      <c r="BL304" s="17" t="s">
        <v>157</v>
      </c>
      <c r="BM304" s="17" t="s">
        <v>477</v>
      </c>
    </row>
    <row r="305" spans="2:65" s="1" customFormat="1" ht="16.5" customHeight="1">
      <c r="B305" s="146"/>
      <c r="C305" s="147" t="s">
        <v>478</v>
      </c>
      <c r="D305" s="147" t="s">
        <v>153</v>
      </c>
      <c r="E305" s="148" t="s">
        <v>470</v>
      </c>
      <c r="F305" s="149" t="s">
        <v>471</v>
      </c>
      <c r="G305" s="150" t="s">
        <v>225</v>
      </c>
      <c r="H305" s="151">
        <v>14</v>
      </c>
      <c r="I305" s="152"/>
      <c r="J305" s="153">
        <f>ROUND(I305*H305,2)</f>
        <v>0</v>
      </c>
      <c r="K305" s="149" t="s">
        <v>1</v>
      </c>
      <c r="L305" s="31"/>
      <c r="M305" s="154" t="s">
        <v>1</v>
      </c>
      <c r="N305" s="155" t="s">
        <v>40</v>
      </c>
      <c r="O305" s="50"/>
      <c r="P305" s="156">
        <f>O305*H305</f>
        <v>0</v>
      </c>
      <c r="Q305" s="156">
        <v>0</v>
      </c>
      <c r="R305" s="156">
        <f>Q305*H305</f>
        <v>0</v>
      </c>
      <c r="S305" s="156">
        <v>0</v>
      </c>
      <c r="T305" s="157">
        <f>S305*H305</f>
        <v>0</v>
      </c>
      <c r="AR305" s="17" t="s">
        <v>157</v>
      </c>
      <c r="AT305" s="17" t="s">
        <v>153</v>
      </c>
      <c r="AU305" s="17" t="s">
        <v>78</v>
      </c>
      <c r="AY305" s="17" t="s">
        <v>151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7" t="s">
        <v>76</v>
      </c>
      <c r="BK305" s="158">
        <f>ROUND(I305*H305,2)</f>
        <v>0</v>
      </c>
      <c r="BL305" s="17" t="s">
        <v>157</v>
      </c>
      <c r="BM305" s="17" t="s">
        <v>479</v>
      </c>
    </row>
    <row r="306" spans="2:65" s="13" customFormat="1" ht="11.25">
      <c r="B306" s="167"/>
      <c r="D306" s="160" t="s">
        <v>159</v>
      </c>
      <c r="E306" s="168" t="s">
        <v>1</v>
      </c>
      <c r="F306" s="169" t="s">
        <v>480</v>
      </c>
      <c r="H306" s="170">
        <v>14</v>
      </c>
      <c r="I306" s="171"/>
      <c r="L306" s="167"/>
      <c r="M306" s="172"/>
      <c r="N306" s="173"/>
      <c r="O306" s="173"/>
      <c r="P306" s="173"/>
      <c r="Q306" s="173"/>
      <c r="R306" s="173"/>
      <c r="S306" s="173"/>
      <c r="T306" s="174"/>
      <c r="AT306" s="168" t="s">
        <v>159</v>
      </c>
      <c r="AU306" s="168" t="s">
        <v>78</v>
      </c>
      <c r="AV306" s="13" t="s">
        <v>78</v>
      </c>
      <c r="AW306" s="13" t="s">
        <v>31</v>
      </c>
      <c r="AX306" s="13" t="s">
        <v>69</v>
      </c>
      <c r="AY306" s="168" t="s">
        <v>151</v>
      </c>
    </row>
    <row r="307" spans="2:65" s="14" customFormat="1" ht="11.25">
      <c r="B307" s="175"/>
      <c r="D307" s="160" t="s">
        <v>159</v>
      </c>
      <c r="E307" s="176" t="s">
        <v>1</v>
      </c>
      <c r="F307" s="177" t="s">
        <v>162</v>
      </c>
      <c r="H307" s="178">
        <v>14</v>
      </c>
      <c r="I307" s="179"/>
      <c r="L307" s="175"/>
      <c r="M307" s="180"/>
      <c r="N307" s="181"/>
      <c r="O307" s="181"/>
      <c r="P307" s="181"/>
      <c r="Q307" s="181"/>
      <c r="R307" s="181"/>
      <c r="S307" s="181"/>
      <c r="T307" s="182"/>
      <c r="AT307" s="176" t="s">
        <v>159</v>
      </c>
      <c r="AU307" s="176" t="s">
        <v>78</v>
      </c>
      <c r="AV307" s="14" t="s">
        <v>157</v>
      </c>
      <c r="AW307" s="14" t="s">
        <v>31</v>
      </c>
      <c r="AX307" s="14" t="s">
        <v>76</v>
      </c>
      <c r="AY307" s="176" t="s">
        <v>151</v>
      </c>
    </row>
    <row r="308" spans="2:65" s="1" customFormat="1" ht="16.5" customHeight="1">
      <c r="B308" s="146"/>
      <c r="C308" s="183" t="s">
        <v>481</v>
      </c>
      <c r="D308" s="183" t="s">
        <v>266</v>
      </c>
      <c r="E308" s="184" t="s">
        <v>482</v>
      </c>
      <c r="F308" s="185" t="s">
        <v>483</v>
      </c>
      <c r="G308" s="186" t="s">
        <v>225</v>
      </c>
      <c r="H308" s="187">
        <v>14</v>
      </c>
      <c r="I308" s="188"/>
      <c r="J308" s="189">
        <f>ROUND(I308*H308,2)</f>
        <v>0</v>
      </c>
      <c r="K308" s="185" t="s">
        <v>1</v>
      </c>
      <c r="L308" s="190"/>
      <c r="M308" s="191" t="s">
        <v>1</v>
      </c>
      <c r="N308" s="192" t="s">
        <v>40</v>
      </c>
      <c r="O308" s="50"/>
      <c r="P308" s="156">
        <f>O308*H308</f>
        <v>0</v>
      </c>
      <c r="Q308" s="156">
        <v>0</v>
      </c>
      <c r="R308" s="156">
        <f>Q308*H308</f>
        <v>0</v>
      </c>
      <c r="S308" s="156">
        <v>0</v>
      </c>
      <c r="T308" s="157">
        <f>S308*H308</f>
        <v>0</v>
      </c>
      <c r="AR308" s="17" t="s">
        <v>190</v>
      </c>
      <c r="AT308" s="17" t="s">
        <v>266</v>
      </c>
      <c r="AU308" s="17" t="s">
        <v>78</v>
      </c>
      <c r="AY308" s="17" t="s">
        <v>151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7" t="s">
        <v>76</v>
      </c>
      <c r="BK308" s="158">
        <f>ROUND(I308*H308,2)</f>
        <v>0</v>
      </c>
      <c r="BL308" s="17" t="s">
        <v>157</v>
      </c>
      <c r="BM308" s="17" t="s">
        <v>484</v>
      </c>
    </row>
    <row r="309" spans="2:65" s="1" customFormat="1" ht="16.5" customHeight="1">
      <c r="B309" s="146"/>
      <c r="C309" s="147" t="s">
        <v>485</v>
      </c>
      <c r="D309" s="147" t="s">
        <v>153</v>
      </c>
      <c r="E309" s="148" t="s">
        <v>486</v>
      </c>
      <c r="F309" s="149" t="s">
        <v>487</v>
      </c>
      <c r="G309" s="150" t="s">
        <v>165</v>
      </c>
      <c r="H309" s="151">
        <v>0.29699999999999999</v>
      </c>
      <c r="I309" s="152"/>
      <c r="J309" s="153">
        <f>ROUND(I309*H309,2)</f>
        <v>0</v>
      </c>
      <c r="K309" s="149" t="s">
        <v>1</v>
      </c>
      <c r="L309" s="31"/>
      <c r="M309" s="154" t="s">
        <v>1</v>
      </c>
      <c r="N309" s="155" t="s">
        <v>40</v>
      </c>
      <c r="O309" s="50"/>
      <c r="P309" s="156">
        <f>O309*H309</f>
        <v>0</v>
      </c>
      <c r="Q309" s="156">
        <v>0</v>
      </c>
      <c r="R309" s="156">
        <f>Q309*H309</f>
        <v>0</v>
      </c>
      <c r="S309" s="156">
        <v>0</v>
      </c>
      <c r="T309" s="157">
        <f>S309*H309</f>
        <v>0</v>
      </c>
      <c r="AR309" s="17" t="s">
        <v>157</v>
      </c>
      <c r="AT309" s="17" t="s">
        <v>153</v>
      </c>
      <c r="AU309" s="17" t="s">
        <v>78</v>
      </c>
      <c r="AY309" s="17" t="s">
        <v>151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7" t="s">
        <v>76</v>
      </c>
      <c r="BK309" s="158">
        <f>ROUND(I309*H309,2)</f>
        <v>0</v>
      </c>
      <c r="BL309" s="17" t="s">
        <v>157</v>
      </c>
      <c r="BM309" s="17" t="s">
        <v>488</v>
      </c>
    </row>
    <row r="310" spans="2:65" s="12" customFormat="1" ht="11.25">
      <c r="B310" s="159"/>
      <c r="D310" s="160" t="s">
        <v>159</v>
      </c>
      <c r="E310" s="161" t="s">
        <v>1</v>
      </c>
      <c r="F310" s="162" t="s">
        <v>489</v>
      </c>
      <c r="H310" s="161" t="s">
        <v>1</v>
      </c>
      <c r="I310" s="163"/>
      <c r="L310" s="159"/>
      <c r="M310" s="164"/>
      <c r="N310" s="165"/>
      <c r="O310" s="165"/>
      <c r="P310" s="165"/>
      <c r="Q310" s="165"/>
      <c r="R310" s="165"/>
      <c r="S310" s="165"/>
      <c r="T310" s="166"/>
      <c r="AT310" s="161" t="s">
        <v>159</v>
      </c>
      <c r="AU310" s="161" t="s">
        <v>78</v>
      </c>
      <c r="AV310" s="12" t="s">
        <v>76</v>
      </c>
      <c r="AW310" s="12" t="s">
        <v>31</v>
      </c>
      <c r="AX310" s="12" t="s">
        <v>69</v>
      </c>
      <c r="AY310" s="161" t="s">
        <v>151</v>
      </c>
    </row>
    <row r="311" spans="2:65" s="13" customFormat="1" ht="11.25">
      <c r="B311" s="167"/>
      <c r="D311" s="160" t="s">
        <v>159</v>
      </c>
      <c r="E311" s="168" t="s">
        <v>1</v>
      </c>
      <c r="F311" s="169" t="s">
        <v>490</v>
      </c>
      <c r="H311" s="170">
        <v>0.29699999999999999</v>
      </c>
      <c r="I311" s="171"/>
      <c r="L311" s="167"/>
      <c r="M311" s="172"/>
      <c r="N311" s="173"/>
      <c r="O311" s="173"/>
      <c r="P311" s="173"/>
      <c r="Q311" s="173"/>
      <c r="R311" s="173"/>
      <c r="S311" s="173"/>
      <c r="T311" s="174"/>
      <c r="AT311" s="168" t="s">
        <v>159</v>
      </c>
      <c r="AU311" s="168" t="s">
        <v>78</v>
      </c>
      <c r="AV311" s="13" t="s">
        <v>78</v>
      </c>
      <c r="AW311" s="13" t="s">
        <v>31</v>
      </c>
      <c r="AX311" s="13" t="s">
        <v>69</v>
      </c>
      <c r="AY311" s="168" t="s">
        <v>151</v>
      </c>
    </row>
    <row r="312" spans="2:65" s="14" customFormat="1" ht="11.25">
      <c r="B312" s="175"/>
      <c r="D312" s="160" t="s">
        <v>159</v>
      </c>
      <c r="E312" s="176" t="s">
        <v>1</v>
      </c>
      <c r="F312" s="177" t="s">
        <v>162</v>
      </c>
      <c r="H312" s="178">
        <v>0.29699999999999999</v>
      </c>
      <c r="I312" s="179"/>
      <c r="L312" s="175"/>
      <c r="M312" s="180"/>
      <c r="N312" s="181"/>
      <c r="O312" s="181"/>
      <c r="P312" s="181"/>
      <c r="Q312" s="181"/>
      <c r="R312" s="181"/>
      <c r="S312" s="181"/>
      <c r="T312" s="182"/>
      <c r="AT312" s="176" t="s">
        <v>159</v>
      </c>
      <c r="AU312" s="176" t="s">
        <v>78</v>
      </c>
      <c r="AV312" s="14" t="s">
        <v>157</v>
      </c>
      <c r="AW312" s="14" t="s">
        <v>31</v>
      </c>
      <c r="AX312" s="14" t="s">
        <v>76</v>
      </c>
      <c r="AY312" s="176" t="s">
        <v>151</v>
      </c>
    </row>
    <row r="313" spans="2:65" s="1" customFormat="1" ht="16.5" customHeight="1">
      <c r="B313" s="146"/>
      <c r="C313" s="147" t="s">
        <v>491</v>
      </c>
      <c r="D313" s="147" t="s">
        <v>153</v>
      </c>
      <c r="E313" s="148" t="s">
        <v>492</v>
      </c>
      <c r="F313" s="149" t="s">
        <v>493</v>
      </c>
      <c r="G313" s="150" t="s">
        <v>156</v>
      </c>
      <c r="H313" s="151">
        <v>2.31</v>
      </c>
      <c r="I313" s="152"/>
      <c r="J313" s="153">
        <f>ROUND(I313*H313,2)</f>
        <v>0</v>
      </c>
      <c r="K313" s="149" t="s">
        <v>1</v>
      </c>
      <c r="L313" s="31"/>
      <c r="M313" s="154" t="s">
        <v>1</v>
      </c>
      <c r="N313" s="155" t="s">
        <v>40</v>
      </c>
      <c r="O313" s="50"/>
      <c r="P313" s="156">
        <f>O313*H313</f>
        <v>0</v>
      </c>
      <c r="Q313" s="156">
        <v>0</v>
      </c>
      <c r="R313" s="156">
        <f>Q313*H313</f>
        <v>0</v>
      </c>
      <c r="S313" s="156">
        <v>0</v>
      </c>
      <c r="T313" s="157">
        <f>S313*H313</f>
        <v>0</v>
      </c>
      <c r="AR313" s="17" t="s">
        <v>157</v>
      </c>
      <c r="AT313" s="17" t="s">
        <v>153</v>
      </c>
      <c r="AU313" s="17" t="s">
        <v>78</v>
      </c>
      <c r="AY313" s="17" t="s">
        <v>151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7" t="s">
        <v>76</v>
      </c>
      <c r="BK313" s="158">
        <f>ROUND(I313*H313,2)</f>
        <v>0</v>
      </c>
      <c r="BL313" s="17" t="s">
        <v>157</v>
      </c>
      <c r="BM313" s="17" t="s">
        <v>494</v>
      </c>
    </row>
    <row r="314" spans="2:65" s="13" customFormat="1" ht="11.25">
      <c r="B314" s="167"/>
      <c r="D314" s="160" t="s">
        <v>159</v>
      </c>
      <c r="E314" s="168" t="s">
        <v>1</v>
      </c>
      <c r="F314" s="169" t="s">
        <v>495</v>
      </c>
      <c r="H314" s="170">
        <v>2.31</v>
      </c>
      <c r="I314" s="171"/>
      <c r="L314" s="167"/>
      <c r="M314" s="172"/>
      <c r="N314" s="173"/>
      <c r="O314" s="173"/>
      <c r="P314" s="173"/>
      <c r="Q314" s="173"/>
      <c r="R314" s="173"/>
      <c r="S314" s="173"/>
      <c r="T314" s="174"/>
      <c r="AT314" s="168" t="s">
        <v>159</v>
      </c>
      <c r="AU314" s="168" t="s">
        <v>78</v>
      </c>
      <c r="AV314" s="13" t="s">
        <v>78</v>
      </c>
      <c r="AW314" s="13" t="s">
        <v>31</v>
      </c>
      <c r="AX314" s="13" t="s">
        <v>69</v>
      </c>
      <c r="AY314" s="168" t="s">
        <v>151</v>
      </c>
    </row>
    <row r="315" spans="2:65" s="14" customFormat="1" ht="11.25">
      <c r="B315" s="175"/>
      <c r="D315" s="160" t="s">
        <v>159</v>
      </c>
      <c r="E315" s="176" t="s">
        <v>1</v>
      </c>
      <c r="F315" s="177" t="s">
        <v>162</v>
      </c>
      <c r="H315" s="178">
        <v>2.31</v>
      </c>
      <c r="I315" s="179"/>
      <c r="L315" s="175"/>
      <c r="M315" s="180"/>
      <c r="N315" s="181"/>
      <c r="O315" s="181"/>
      <c r="P315" s="181"/>
      <c r="Q315" s="181"/>
      <c r="R315" s="181"/>
      <c r="S315" s="181"/>
      <c r="T315" s="182"/>
      <c r="AT315" s="176" t="s">
        <v>159</v>
      </c>
      <c r="AU315" s="176" t="s">
        <v>78</v>
      </c>
      <c r="AV315" s="14" t="s">
        <v>157</v>
      </c>
      <c r="AW315" s="14" t="s">
        <v>31</v>
      </c>
      <c r="AX315" s="14" t="s">
        <v>76</v>
      </c>
      <c r="AY315" s="176" t="s">
        <v>151</v>
      </c>
    </row>
    <row r="316" spans="2:65" s="1" customFormat="1" ht="16.5" customHeight="1">
      <c r="B316" s="146"/>
      <c r="C316" s="147" t="s">
        <v>496</v>
      </c>
      <c r="D316" s="147" t="s">
        <v>153</v>
      </c>
      <c r="E316" s="148" t="s">
        <v>497</v>
      </c>
      <c r="F316" s="149" t="s">
        <v>498</v>
      </c>
      <c r="G316" s="150" t="s">
        <v>156</v>
      </c>
      <c r="H316" s="151">
        <v>2.31</v>
      </c>
      <c r="I316" s="152"/>
      <c r="J316" s="153">
        <f>ROUND(I316*H316,2)</f>
        <v>0</v>
      </c>
      <c r="K316" s="149" t="s">
        <v>1</v>
      </c>
      <c r="L316" s="31"/>
      <c r="M316" s="154" t="s">
        <v>1</v>
      </c>
      <c r="N316" s="155" t="s">
        <v>40</v>
      </c>
      <c r="O316" s="50"/>
      <c r="P316" s="156">
        <f>O316*H316</f>
        <v>0</v>
      </c>
      <c r="Q316" s="156">
        <v>0</v>
      </c>
      <c r="R316" s="156">
        <f>Q316*H316</f>
        <v>0</v>
      </c>
      <c r="S316" s="156">
        <v>0</v>
      </c>
      <c r="T316" s="157">
        <f>S316*H316</f>
        <v>0</v>
      </c>
      <c r="AR316" s="17" t="s">
        <v>157</v>
      </c>
      <c r="AT316" s="17" t="s">
        <v>153</v>
      </c>
      <c r="AU316" s="17" t="s">
        <v>78</v>
      </c>
      <c r="AY316" s="17" t="s">
        <v>151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7" t="s">
        <v>76</v>
      </c>
      <c r="BK316" s="158">
        <f>ROUND(I316*H316,2)</f>
        <v>0</v>
      </c>
      <c r="BL316" s="17" t="s">
        <v>157</v>
      </c>
      <c r="BM316" s="17" t="s">
        <v>499</v>
      </c>
    </row>
    <row r="317" spans="2:65" s="1" customFormat="1" ht="16.5" customHeight="1">
      <c r="B317" s="146"/>
      <c r="C317" s="147" t="s">
        <v>500</v>
      </c>
      <c r="D317" s="147" t="s">
        <v>153</v>
      </c>
      <c r="E317" s="148" t="s">
        <v>501</v>
      </c>
      <c r="F317" s="149" t="s">
        <v>502</v>
      </c>
      <c r="G317" s="150" t="s">
        <v>156</v>
      </c>
      <c r="H317" s="151">
        <v>0.99</v>
      </c>
      <c r="I317" s="152"/>
      <c r="J317" s="153">
        <f>ROUND(I317*H317,2)</f>
        <v>0</v>
      </c>
      <c r="K317" s="149" t="s">
        <v>1</v>
      </c>
      <c r="L317" s="31"/>
      <c r="M317" s="154" t="s">
        <v>1</v>
      </c>
      <c r="N317" s="155" t="s">
        <v>40</v>
      </c>
      <c r="O317" s="50"/>
      <c r="P317" s="156">
        <f>O317*H317</f>
        <v>0</v>
      </c>
      <c r="Q317" s="156">
        <v>0</v>
      </c>
      <c r="R317" s="156">
        <f>Q317*H317</f>
        <v>0</v>
      </c>
      <c r="S317" s="156">
        <v>0</v>
      </c>
      <c r="T317" s="157">
        <f>S317*H317</f>
        <v>0</v>
      </c>
      <c r="AR317" s="17" t="s">
        <v>157</v>
      </c>
      <c r="AT317" s="17" t="s">
        <v>153</v>
      </c>
      <c r="AU317" s="17" t="s">
        <v>78</v>
      </c>
      <c r="AY317" s="17" t="s">
        <v>151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7" t="s">
        <v>76</v>
      </c>
      <c r="BK317" s="158">
        <f>ROUND(I317*H317,2)</f>
        <v>0</v>
      </c>
      <c r="BL317" s="17" t="s">
        <v>157</v>
      </c>
      <c r="BM317" s="17" t="s">
        <v>503</v>
      </c>
    </row>
    <row r="318" spans="2:65" s="13" customFormat="1" ht="11.25">
      <c r="B318" s="167"/>
      <c r="D318" s="160" t="s">
        <v>159</v>
      </c>
      <c r="E318" s="168" t="s">
        <v>1</v>
      </c>
      <c r="F318" s="169" t="s">
        <v>504</v>
      </c>
      <c r="H318" s="170">
        <v>0.99</v>
      </c>
      <c r="I318" s="171"/>
      <c r="L318" s="167"/>
      <c r="M318" s="172"/>
      <c r="N318" s="173"/>
      <c r="O318" s="173"/>
      <c r="P318" s="173"/>
      <c r="Q318" s="173"/>
      <c r="R318" s="173"/>
      <c r="S318" s="173"/>
      <c r="T318" s="174"/>
      <c r="AT318" s="168" t="s">
        <v>159</v>
      </c>
      <c r="AU318" s="168" t="s">
        <v>78</v>
      </c>
      <c r="AV318" s="13" t="s">
        <v>78</v>
      </c>
      <c r="AW318" s="13" t="s">
        <v>31</v>
      </c>
      <c r="AX318" s="13" t="s">
        <v>69</v>
      </c>
      <c r="AY318" s="168" t="s">
        <v>151</v>
      </c>
    </row>
    <row r="319" spans="2:65" s="14" customFormat="1" ht="11.25">
      <c r="B319" s="175"/>
      <c r="D319" s="160" t="s">
        <v>159</v>
      </c>
      <c r="E319" s="176" t="s">
        <v>1</v>
      </c>
      <c r="F319" s="177" t="s">
        <v>162</v>
      </c>
      <c r="H319" s="178">
        <v>0.99</v>
      </c>
      <c r="I319" s="179"/>
      <c r="L319" s="175"/>
      <c r="M319" s="180"/>
      <c r="N319" s="181"/>
      <c r="O319" s="181"/>
      <c r="P319" s="181"/>
      <c r="Q319" s="181"/>
      <c r="R319" s="181"/>
      <c r="S319" s="181"/>
      <c r="T319" s="182"/>
      <c r="AT319" s="176" t="s">
        <v>159</v>
      </c>
      <c r="AU319" s="176" t="s">
        <v>78</v>
      </c>
      <c r="AV319" s="14" t="s">
        <v>157</v>
      </c>
      <c r="AW319" s="14" t="s">
        <v>31</v>
      </c>
      <c r="AX319" s="14" t="s">
        <v>76</v>
      </c>
      <c r="AY319" s="176" t="s">
        <v>151</v>
      </c>
    </row>
    <row r="320" spans="2:65" s="1" customFormat="1" ht="16.5" customHeight="1">
      <c r="B320" s="146"/>
      <c r="C320" s="147" t="s">
        <v>505</v>
      </c>
      <c r="D320" s="147" t="s">
        <v>153</v>
      </c>
      <c r="E320" s="148" t="s">
        <v>506</v>
      </c>
      <c r="F320" s="149" t="s">
        <v>507</v>
      </c>
      <c r="G320" s="150" t="s">
        <v>156</v>
      </c>
      <c r="H320" s="151">
        <v>0.99</v>
      </c>
      <c r="I320" s="152"/>
      <c r="J320" s="153">
        <f>ROUND(I320*H320,2)</f>
        <v>0</v>
      </c>
      <c r="K320" s="149" t="s">
        <v>1</v>
      </c>
      <c r="L320" s="31"/>
      <c r="M320" s="154" t="s">
        <v>1</v>
      </c>
      <c r="N320" s="155" t="s">
        <v>40</v>
      </c>
      <c r="O320" s="50"/>
      <c r="P320" s="156">
        <f>O320*H320</f>
        <v>0</v>
      </c>
      <c r="Q320" s="156">
        <v>0</v>
      </c>
      <c r="R320" s="156">
        <f>Q320*H320</f>
        <v>0</v>
      </c>
      <c r="S320" s="156">
        <v>0</v>
      </c>
      <c r="T320" s="157">
        <f>S320*H320</f>
        <v>0</v>
      </c>
      <c r="AR320" s="17" t="s">
        <v>157</v>
      </c>
      <c r="AT320" s="17" t="s">
        <v>153</v>
      </c>
      <c r="AU320" s="17" t="s">
        <v>78</v>
      </c>
      <c r="AY320" s="17" t="s">
        <v>151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7" t="s">
        <v>76</v>
      </c>
      <c r="BK320" s="158">
        <f>ROUND(I320*H320,2)</f>
        <v>0</v>
      </c>
      <c r="BL320" s="17" t="s">
        <v>157</v>
      </c>
      <c r="BM320" s="17" t="s">
        <v>508</v>
      </c>
    </row>
    <row r="321" spans="2:65" s="1" customFormat="1" ht="16.5" customHeight="1">
      <c r="B321" s="146"/>
      <c r="C321" s="147" t="s">
        <v>509</v>
      </c>
      <c r="D321" s="147" t="s">
        <v>153</v>
      </c>
      <c r="E321" s="148" t="s">
        <v>510</v>
      </c>
      <c r="F321" s="149" t="s">
        <v>511</v>
      </c>
      <c r="G321" s="150" t="s">
        <v>253</v>
      </c>
      <c r="H321" s="151">
        <v>5.8000000000000003E-2</v>
      </c>
      <c r="I321" s="152"/>
      <c r="J321" s="153">
        <f>ROUND(I321*H321,2)</f>
        <v>0</v>
      </c>
      <c r="K321" s="149" t="s">
        <v>1</v>
      </c>
      <c r="L321" s="31"/>
      <c r="M321" s="154" t="s">
        <v>1</v>
      </c>
      <c r="N321" s="155" t="s">
        <v>40</v>
      </c>
      <c r="O321" s="50"/>
      <c r="P321" s="156">
        <f>O321*H321</f>
        <v>0</v>
      </c>
      <c r="Q321" s="156">
        <v>0</v>
      </c>
      <c r="R321" s="156">
        <f>Q321*H321</f>
        <v>0</v>
      </c>
      <c r="S321" s="156">
        <v>0</v>
      </c>
      <c r="T321" s="157">
        <f>S321*H321</f>
        <v>0</v>
      </c>
      <c r="AR321" s="17" t="s">
        <v>157</v>
      </c>
      <c r="AT321" s="17" t="s">
        <v>153</v>
      </c>
      <c r="AU321" s="17" t="s">
        <v>78</v>
      </c>
      <c r="AY321" s="17" t="s">
        <v>151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7" t="s">
        <v>76</v>
      </c>
      <c r="BK321" s="158">
        <f>ROUND(I321*H321,2)</f>
        <v>0</v>
      </c>
      <c r="BL321" s="17" t="s">
        <v>157</v>
      </c>
      <c r="BM321" s="17" t="s">
        <v>512</v>
      </c>
    </row>
    <row r="322" spans="2:65" s="12" customFormat="1" ht="11.25">
      <c r="B322" s="159"/>
      <c r="D322" s="160" t="s">
        <v>159</v>
      </c>
      <c r="E322" s="161" t="s">
        <v>1</v>
      </c>
      <c r="F322" s="162" t="s">
        <v>513</v>
      </c>
      <c r="H322" s="161" t="s">
        <v>1</v>
      </c>
      <c r="I322" s="163"/>
      <c r="L322" s="159"/>
      <c r="M322" s="164"/>
      <c r="N322" s="165"/>
      <c r="O322" s="165"/>
      <c r="P322" s="165"/>
      <c r="Q322" s="165"/>
      <c r="R322" s="165"/>
      <c r="S322" s="165"/>
      <c r="T322" s="166"/>
      <c r="AT322" s="161" t="s">
        <v>159</v>
      </c>
      <c r="AU322" s="161" t="s">
        <v>78</v>
      </c>
      <c r="AV322" s="12" t="s">
        <v>76</v>
      </c>
      <c r="AW322" s="12" t="s">
        <v>31</v>
      </c>
      <c r="AX322" s="12" t="s">
        <v>69</v>
      </c>
      <c r="AY322" s="161" t="s">
        <v>151</v>
      </c>
    </row>
    <row r="323" spans="2:65" s="13" customFormat="1" ht="11.25">
      <c r="B323" s="167"/>
      <c r="D323" s="160" t="s">
        <v>159</v>
      </c>
      <c r="E323" s="168" t="s">
        <v>1</v>
      </c>
      <c r="F323" s="169" t="s">
        <v>514</v>
      </c>
      <c r="H323" s="170">
        <v>5.8000000000000003E-2</v>
      </c>
      <c r="I323" s="171"/>
      <c r="L323" s="167"/>
      <c r="M323" s="172"/>
      <c r="N323" s="173"/>
      <c r="O323" s="173"/>
      <c r="P323" s="173"/>
      <c r="Q323" s="173"/>
      <c r="R323" s="173"/>
      <c r="S323" s="173"/>
      <c r="T323" s="174"/>
      <c r="AT323" s="168" t="s">
        <v>159</v>
      </c>
      <c r="AU323" s="168" t="s">
        <v>78</v>
      </c>
      <c r="AV323" s="13" t="s">
        <v>78</v>
      </c>
      <c r="AW323" s="13" t="s">
        <v>31</v>
      </c>
      <c r="AX323" s="13" t="s">
        <v>69</v>
      </c>
      <c r="AY323" s="168" t="s">
        <v>151</v>
      </c>
    </row>
    <row r="324" spans="2:65" s="14" customFormat="1" ht="11.25">
      <c r="B324" s="175"/>
      <c r="D324" s="160" t="s">
        <v>159</v>
      </c>
      <c r="E324" s="176" t="s">
        <v>1</v>
      </c>
      <c r="F324" s="177" t="s">
        <v>162</v>
      </c>
      <c r="H324" s="178">
        <v>5.8000000000000003E-2</v>
      </c>
      <c r="I324" s="179"/>
      <c r="L324" s="175"/>
      <c r="M324" s="180"/>
      <c r="N324" s="181"/>
      <c r="O324" s="181"/>
      <c r="P324" s="181"/>
      <c r="Q324" s="181"/>
      <c r="R324" s="181"/>
      <c r="S324" s="181"/>
      <c r="T324" s="182"/>
      <c r="AT324" s="176" t="s">
        <v>159</v>
      </c>
      <c r="AU324" s="176" t="s">
        <v>78</v>
      </c>
      <c r="AV324" s="14" t="s">
        <v>157</v>
      </c>
      <c r="AW324" s="14" t="s">
        <v>31</v>
      </c>
      <c r="AX324" s="14" t="s">
        <v>76</v>
      </c>
      <c r="AY324" s="176" t="s">
        <v>151</v>
      </c>
    </row>
    <row r="325" spans="2:65" s="1" customFormat="1" ht="16.5" customHeight="1">
      <c r="B325" s="146"/>
      <c r="C325" s="183" t="s">
        <v>515</v>
      </c>
      <c r="D325" s="183" t="s">
        <v>266</v>
      </c>
      <c r="E325" s="184" t="s">
        <v>516</v>
      </c>
      <c r="F325" s="185" t="s">
        <v>517</v>
      </c>
      <c r="G325" s="186" t="s">
        <v>253</v>
      </c>
      <c r="H325" s="187">
        <v>6.2E-2</v>
      </c>
      <c r="I325" s="188"/>
      <c r="J325" s="189">
        <f>ROUND(I325*H325,2)</f>
        <v>0</v>
      </c>
      <c r="K325" s="185" t="s">
        <v>1</v>
      </c>
      <c r="L325" s="190"/>
      <c r="M325" s="191" t="s">
        <v>1</v>
      </c>
      <c r="N325" s="192" t="s">
        <v>40</v>
      </c>
      <c r="O325" s="50"/>
      <c r="P325" s="156">
        <f>O325*H325</f>
        <v>0</v>
      </c>
      <c r="Q325" s="156">
        <v>0</v>
      </c>
      <c r="R325" s="156">
        <f>Q325*H325</f>
        <v>0</v>
      </c>
      <c r="S325" s="156">
        <v>0</v>
      </c>
      <c r="T325" s="157">
        <f>S325*H325</f>
        <v>0</v>
      </c>
      <c r="AR325" s="17" t="s">
        <v>190</v>
      </c>
      <c r="AT325" s="17" t="s">
        <v>266</v>
      </c>
      <c r="AU325" s="17" t="s">
        <v>78</v>
      </c>
      <c r="AY325" s="17" t="s">
        <v>151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7" t="s">
        <v>76</v>
      </c>
      <c r="BK325" s="158">
        <f>ROUND(I325*H325,2)</f>
        <v>0</v>
      </c>
      <c r="BL325" s="17" t="s">
        <v>157</v>
      </c>
      <c r="BM325" s="17" t="s">
        <v>518</v>
      </c>
    </row>
    <row r="326" spans="2:65" s="1" customFormat="1" ht="16.5" customHeight="1">
      <c r="B326" s="146"/>
      <c r="C326" s="147" t="s">
        <v>519</v>
      </c>
      <c r="D326" s="147" t="s">
        <v>153</v>
      </c>
      <c r="E326" s="148" t="s">
        <v>520</v>
      </c>
      <c r="F326" s="149" t="s">
        <v>521</v>
      </c>
      <c r="G326" s="150" t="s">
        <v>165</v>
      </c>
      <c r="H326" s="151">
        <v>3.883</v>
      </c>
      <c r="I326" s="152"/>
      <c r="J326" s="153">
        <f>ROUND(I326*H326,2)</f>
        <v>0</v>
      </c>
      <c r="K326" s="149" t="s">
        <v>1</v>
      </c>
      <c r="L326" s="31"/>
      <c r="M326" s="154" t="s">
        <v>1</v>
      </c>
      <c r="N326" s="155" t="s">
        <v>40</v>
      </c>
      <c r="O326" s="50"/>
      <c r="P326" s="156">
        <f>O326*H326</f>
        <v>0</v>
      </c>
      <c r="Q326" s="156">
        <v>0</v>
      </c>
      <c r="R326" s="156">
        <f>Q326*H326</f>
        <v>0</v>
      </c>
      <c r="S326" s="156">
        <v>0</v>
      </c>
      <c r="T326" s="157">
        <f>S326*H326</f>
        <v>0</v>
      </c>
      <c r="AR326" s="17" t="s">
        <v>157</v>
      </c>
      <c r="AT326" s="17" t="s">
        <v>153</v>
      </c>
      <c r="AU326" s="17" t="s">
        <v>78</v>
      </c>
      <c r="AY326" s="17" t="s">
        <v>151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7" t="s">
        <v>76</v>
      </c>
      <c r="BK326" s="158">
        <f>ROUND(I326*H326,2)</f>
        <v>0</v>
      </c>
      <c r="BL326" s="17" t="s">
        <v>157</v>
      </c>
      <c r="BM326" s="17" t="s">
        <v>522</v>
      </c>
    </row>
    <row r="327" spans="2:65" s="12" customFormat="1" ht="11.25">
      <c r="B327" s="159"/>
      <c r="D327" s="160" t="s">
        <v>159</v>
      </c>
      <c r="E327" s="161" t="s">
        <v>1</v>
      </c>
      <c r="F327" s="162" t="s">
        <v>523</v>
      </c>
      <c r="H327" s="161" t="s">
        <v>1</v>
      </c>
      <c r="I327" s="163"/>
      <c r="L327" s="159"/>
      <c r="M327" s="164"/>
      <c r="N327" s="165"/>
      <c r="O327" s="165"/>
      <c r="P327" s="165"/>
      <c r="Q327" s="165"/>
      <c r="R327" s="165"/>
      <c r="S327" s="165"/>
      <c r="T327" s="166"/>
      <c r="AT327" s="161" t="s">
        <v>159</v>
      </c>
      <c r="AU327" s="161" t="s">
        <v>78</v>
      </c>
      <c r="AV327" s="12" t="s">
        <v>76</v>
      </c>
      <c r="AW327" s="12" t="s">
        <v>31</v>
      </c>
      <c r="AX327" s="12" t="s">
        <v>69</v>
      </c>
      <c r="AY327" s="161" t="s">
        <v>151</v>
      </c>
    </row>
    <row r="328" spans="2:65" s="13" customFormat="1" ht="11.25">
      <c r="B328" s="167"/>
      <c r="D328" s="160" t="s">
        <v>159</v>
      </c>
      <c r="E328" s="168" t="s">
        <v>1</v>
      </c>
      <c r="F328" s="169" t="s">
        <v>524</v>
      </c>
      <c r="H328" s="170">
        <v>2.0739999999999998</v>
      </c>
      <c r="I328" s="171"/>
      <c r="L328" s="167"/>
      <c r="M328" s="172"/>
      <c r="N328" s="173"/>
      <c r="O328" s="173"/>
      <c r="P328" s="173"/>
      <c r="Q328" s="173"/>
      <c r="R328" s="173"/>
      <c r="S328" s="173"/>
      <c r="T328" s="174"/>
      <c r="AT328" s="168" t="s">
        <v>159</v>
      </c>
      <c r="AU328" s="168" t="s">
        <v>78</v>
      </c>
      <c r="AV328" s="13" t="s">
        <v>78</v>
      </c>
      <c r="AW328" s="13" t="s">
        <v>31</v>
      </c>
      <c r="AX328" s="13" t="s">
        <v>69</v>
      </c>
      <c r="AY328" s="168" t="s">
        <v>151</v>
      </c>
    </row>
    <row r="329" spans="2:65" s="13" customFormat="1" ht="11.25">
      <c r="B329" s="167"/>
      <c r="D329" s="160" t="s">
        <v>159</v>
      </c>
      <c r="E329" s="168" t="s">
        <v>1</v>
      </c>
      <c r="F329" s="169" t="s">
        <v>525</v>
      </c>
      <c r="H329" s="170">
        <v>0.51300000000000001</v>
      </c>
      <c r="I329" s="171"/>
      <c r="L329" s="167"/>
      <c r="M329" s="172"/>
      <c r="N329" s="173"/>
      <c r="O329" s="173"/>
      <c r="P329" s="173"/>
      <c r="Q329" s="173"/>
      <c r="R329" s="173"/>
      <c r="S329" s="173"/>
      <c r="T329" s="174"/>
      <c r="AT329" s="168" t="s">
        <v>159</v>
      </c>
      <c r="AU329" s="168" t="s">
        <v>78</v>
      </c>
      <c r="AV329" s="13" t="s">
        <v>78</v>
      </c>
      <c r="AW329" s="13" t="s">
        <v>31</v>
      </c>
      <c r="AX329" s="13" t="s">
        <v>69</v>
      </c>
      <c r="AY329" s="168" t="s">
        <v>151</v>
      </c>
    </row>
    <row r="330" spans="2:65" s="13" customFormat="1" ht="11.25">
      <c r="B330" s="167"/>
      <c r="D330" s="160" t="s">
        <v>159</v>
      </c>
      <c r="E330" s="168" t="s">
        <v>1</v>
      </c>
      <c r="F330" s="169" t="s">
        <v>526</v>
      </c>
      <c r="H330" s="170">
        <v>1.08</v>
      </c>
      <c r="I330" s="171"/>
      <c r="L330" s="167"/>
      <c r="M330" s="172"/>
      <c r="N330" s="173"/>
      <c r="O330" s="173"/>
      <c r="P330" s="173"/>
      <c r="Q330" s="173"/>
      <c r="R330" s="173"/>
      <c r="S330" s="173"/>
      <c r="T330" s="174"/>
      <c r="AT330" s="168" t="s">
        <v>159</v>
      </c>
      <c r="AU330" s="168" t="s">
        <v>78</v>
      </c>
      <c r="AV330" s="13" t="s">
        <v>78</v>
      </c>
      <c r="AW330" s="13" t="s">
        <v>31</v>
      </c>
      <c r="AX330" s="13" t="s">
        <v>69</v>
      </c>
      <c r="AY330" s="168" t="s">
        <v>151</v>
      </c>
    </row>
    <row r="331" spans="2:65" s="13" customFormat="1" ht="11.25">
      <c r="B331" s="167"/>
      <c r="D331" s="160" t="s">
        <v>159</v>
      </c>
      <c r="E331" s="168" t="s">
        <v>1</v>
      </c>
      <c r="F331" s="169" t="s">
        <v>527</v>
      </c>
      <c r="H331" s="170">
        <v>0.216</v>
      </c>
      <c r="I331" s="171"/>
      <c r="L331" s="167"/>
      <c r="M331" s="172"/>
      <c r="N331" s="173"/>
      <c r="O331" s="173"/>
      <c r="P331" s="173"/>
      <c r="Q331" s="173"/>
      <c r="R331" s="173"/>
      <c r="S331" s="173"/>
      <c r="T331" s="174"/>
      <c r="AT331" s="168" t="s">
        <v>159</v>
      </c>
      <c r="AU331" s="168" t="s">
        <v>78</v>
      </c>
      <c r="AV331" s="13" t="s">
        <v>78</v>
      </c>
      <c r="AW331" s="13" t="s">
        <v>31</v>
      </c>
      <c r="AX331" s="13" t="s">
        <v>69</v>
      </c>
      <c r="AY331" s="168" t="s">
        <v>151</v>
      </c>
    </row>
    <row r="332" spans="2:65" s="14" customFormat="1" ht="11.25">
      <c r="B332" s="175"/>
      <c r="D332" s="160" t="s">
        <v>159</v>
      </c>
      <c r="E332" s="176" t="s">
        <v>1</v>
      </c>
      <c r="F332" s="177" t="s">
        <v>162</v>
      </c>
      <c r="H332" s="178">
        <v>3.883</v>
      </c>
      <c r="I332" s="179"/>
      <c r="L332" s="175"/>
      <c r="M332" s="180"/>
      <c r="N332" s="181"/>
      <c r="O332" s="181"/>
      <c r="P332" s="181"/>
      <c r="Q332" s="181"/>
      <c r="R332" s="181"/>
      <c r="S332" s="181"/>
      <c r="T332" s="182"/>
      <c r="AT332" s="176" t="s">
        <v>159</v>
      </c>
      <c r="AU332" s="176" t="s">
        <v>78</v>
      </c>
      <c r="AV332" s="14" t="s">
        <v>157</v>
      </c>
      <c r="AW332" s="14" t="s">
        <v>31</v>
      </c>
      <c r="AX332" s="14" t="s">
        <v>76</v>
      </c>
      <c r="AY332" s="176" t="s">
        <v>151</v>
      </c>
    </row>
    <row r="333" spans="2:65" s="1" customFormat="1" ht="16.5" customHeight="1">
      <c r="B333" s="146"/>
      <c r="C333" s="147" t="s">
        <v>528</v>
      </c>
      <c r="D333" s="147" t="s">
        <v>153</v>
      </c>
      <c r="E333" s="148" t="s">
        <v>529</v>
      </c>
      <c r="F333" s="149" t="s">
        <v>530</v>
      </c>
      <c r="G333" s="150" t="s">
        <v>156</v>
      </c>
      <c r="H333" s="151">
        <v>23.004000000000001</v>
      </c>
      <c r="I333" s="152"/>
      <c r="J333" s="153">
        <f>ROUND(I333*H333,2)</f>
        <v>0</v>
      </c>
      <c r="K333" s="149" t="s">
        <v>1</v>
      </c>
      <c r="L333" s="31"/>
      <c r="M333" s="154" t="s">
        <v>1</v>
      </c>
      <c r="N333" s="155" t="s">
        <v>40</v>
      </c>
      <c r="O333" s="50"/>
      <c r="P333" s="156">
        <f>O333*H333</f>
        <v>0</v>
      </c>
      <c r="Q333" s="156">
        <v>0</v>
      </c>
      <c r="R333" s="156">
        <f>Q333*H333</f>
        <v>0</v>
      </c>
      <c r="S333" s="156">
        <v>0</v>
      </c>
      <c r="T333" s="157">
        <f>S333*H333</f>
        <v>0</v>
      </c>
      <c r="AR333" s="17" t="s">
        <v>157</v>
      </c>
      <c r="AT333" s="17" t="s">
        <v>153</v>
      </c>
      <c r="AU333" s="17" t="s">
        <v>78</v>
      </c>
      <c r="AY333" s="17" t="s">
        <v>151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7" t="s">
        <v>76</v>
      </c>
      <c r="BK333" s="158">
        <f>ROUND(I333*H333,2)</f>
        <v>0</v>
      </c>
      <c r="BL333" s="17" t="s">
        <v>157</v>
      </c>
      <c r="BM333" s="17" t="s">
        <v>531</v>
      </c>
    </row>
    <row r="334" spans="2:65" s="12" customFormat="1" ht="11.25">
      <c r="B334" s="159"/>
      <c r="D334" s="160" t="s">
        <v>159</v>
      </c>
      <c r="E334" s="161" t="s">
        <v>1</v>
      </c>
      <c r="F334" s="162" t="s">
        <v>523</v>
      </c>
      <c r="H334" s="161" t="s">
        <v>1</v>
      </c>
      <c r="I334" s="163"/>
      <c r="L334" s="159"/>
      <c r="M334" s="164"/>
      <c r="N334" s="165"/>
      <c r="O334" s="165"/>
      <c r="P334" s="165"/>
      <c r="Q334" s="165"/>
      <c r="R334" s="165"/>
      <c r="S334" s="165"/>
      <c r="T334" s="166"/>
      <c r="AT334" s="161" t="s">
        <v>159</v>
      </c>
      <c r="AU334" s="161" t="s">
        <v>78</v>
      </c>
      <c r="AV334" s="12" t="s">
        <v>76</v>
      </c>
      <c r="AW334" s="12" t="s">
        <v>31</v>
      </c>
      <c r="AX334" s="12" t="s">
        <v>69</v>
      </c>
      <c r="AY334" s="161" t="s">
        <v>151</v>
      </c>
    </row>
    <row r="335" spans="2:65" s="13" customFormat="1" ht="11.25">
      <c r="B335" s="167"/>
      <c r="D335" s="160" t="s">
        <v>159</v>
      </c>
      <c r="E335" s="168" t="s">
        <v>1</v>
      </c>
      <c r="F335" s="169" t="s">
        <v>532</v>
      </c>
      <c r="H335" s="170">
        <v>13.824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159</v>
      </c>
      <c r="AU335" s="168" t="s">
        <v>78</v>
      </c>
      <c r="AV335" s="13" t="s">
        <v>78</v>
      </c>
      <c r="AW335" s="13" t="s">
        <v>31</v>
      </c>
      <c r="AX335" s="13" t="s">
        <v>69</v>
      </c>
      <c r="AY335" s="168" t="s">
        <v>151</v>
      </c>
    </row>
    <row r="336" spans="2:65" s="13" customFormat="1" ht="11.25">
      <c r="B336" s="167"/>
      <c r="D336" s="160" t="s">
        <v>159</v>
      </c>
      <c r="E336" s="168" t="s">
        <v>1</v>
      </c>
      <c r="F336" s="169" t="s">
        <v>533</v>
      </c>
      <c r="H336" s="170">
        <v>3.42</v>
      </c>
      <c r="I336" s="171"/>
      <c r="L336" s="167"/>
      <c r="M336" s="172"/>
      <c r="N336" s="173"/>
      <c r="O336" s="173"/>
      <c r="P336" s="173"/>
      <c r="Q336" s="173"/>
      <c r="R336" s="173"/>
      <c r="S336" s="173"/>
      <c r="T336" s="174"/>
      <c r="AT336" s="168" t="s">
        <v>159</v>
      </c>
      <c r="AU336" s="168" t="s">
        <v>78</v>
      </c>
      <c r="AV336" s="13" t="s">
        <v>78</v>
      </c>
      <c r="AW336" s="13" t="s">
        <v>31</v>
      </c>
      <c r="AX336" s="13" t="s">
        <v>69</v>
      </c>
      <c r="AY336" s="168" t="s">
        <v>151</v>
      </c>
    </row>
    <row r="337" spans="2:65" s="13" customFormat="1" ht="11.25">
      <c r="B337" s="167"/>
      <c r="D337" s="160" t="s">
        <v>159</v>
      </c>
      <c r="E337" s="168" t="s">
        <v>1</v>
      </c>
      <c r="F337" s="169" t="s">
        <v>534</v>
      </c>
      <c r="H337" s="170">
        <v>4.8</v>
      </c>
      <c r="I337" s="171"/>
      <c r="L337" s="167"/>
      <c r="M337" s="172"/>
      <c r="N337" s="173"/>
      <c r="O337" s="173"/>
      <c r="P337" s="173"/>
      <c r="Q337" s="173"/>
      <c r="R337" s="173"/>
      <c r="S337" s="173"/>
      <c r="T337" s="174"/>
      <c r="AT337" s="168" t="s">
        <v>159</v>
      </c>
      <c r="AU337" s="168" t="s">
        <v>78</v>
      </c>
      <c r="AV337" s="13" t="s">
        <v>78</v>
      </c>
      <c r="AW337" s="13" t="s">
        <v>31</v>
      </c>
      <c r="AX337" s="13" t="s">
        <v>69</v>
      </c>
      <c r="AY337" s="168" t="s">
        <v>151</v>
      </c>
    </row>
    <row r="338" spans="2:65" s="13" customFormat="1" ht="11.25">
      <c r="B338" s="167"/>
      <c r="D338" s="160" t="s">
        <v>159</v>
      </c>
      <c r="E338" s="168" t="s">
        <v>1</v>
      </c>
      <c r="F338" s="169" t="s">
        <v>535</v>
      </c>
      <c r="H338" s="170">
        <v>0.96</v>
      </c>
      <c r="I338" s="171"/>
      <c r="L338" s="167"/>
      <c r="M338" s="172"/>
      <c r="N338" s="173"/>
      <c r="O338" s="173"/>
      <c r="P338" s="173"/>
      <c r="Q338" s="173"/>
      <c r="R338" s="173"/>
      <c r="S338" s="173"/>
      <c r="T338" s="174"/>
      <c r="AT338" s="168" t="s">
        <v>159</v>
      </c>
      <c r="AU338" s="168" t="s">
        <v>78</v>
      </c>
      <c r="AV338" s="13" t="s">
        <v>78</v>
      </c>
      <c r="AW338" s="13" t="s">
        <v>31</v>
      </c>
      <c r="AX338" s="13" t="s">
        <v>69</v>
      </c>
      <c r="AY338" s="168" t="s">
        <v>151</v>
      </c>
    </row>
    <row r="339" spans="2:65" s="14" customFormat="1" ht="11.25">
      <c r="B339" s="175"/>
      <c r="D339" s="160" t="s">
        <v>159</v>
      </c>
      <c r="E339" s="176" t="s">
        <v>1</v>
      </c>
      <c r="F339" s="177" t="s">
        <v>162</v>
      </c>
      <c r="H339" s="178">
        <v>23.004000000000001</v>
      </c>
      <c r="I339" s="179"/>
      <c r="L339" s="175"/>
      <c r="M339" s="180"/>
      <c r="N339" s="181"/>
      <c r="O339" s="181"/>
      <c r="P339" s="181"/>
      <c r="Q339" s="181"/>
      <c r="R339" s="181"/>
      <c r="S339" s="181"/>
      <c r="T339" s="182"/>
      <c r="AT339" s="176" t="s">
        <v>159</v>
      </c>
      <c r="AU339" s="176" t="s">
        <v>78</v>
      </c>
      <c r="AV339" s="14" t="s">
        <v>157</v>
      </c>
      <c r="AW339" s="14" t="s">
        <v>31</v>
      </c>
      <c r="AX339" s="14" t="s">
        <v>76</v>
      </c>
      <c r="AY339" s="176" t="s">
        <v>151</v>
      </c>
    </row>
    <row r="340" spans="2:65" s="1" customFormat="1" ht="16.5" customHeight="1">
      <c r="B340" s="146"/>
      <c r="C340" s="147" t="s">
        <v>536</v>
      </c>
      <c r="D340" s="147" t="s">
        <v>153</v>
      </c>
      <c r="E340" s="148" t="s">
        <v>537</v>
      </c>
      <c r="F340" s="149" t="s">
        <v>538</v>
      </c>
      <c r="G340" s="150" t="s">
        <v>156</v>
      </c>
      <c r="H340" s="151">
        <v>23.004000000000001</v>
      </c>
      <c r="I340" s="152"/>
      <c r="J340" s="153">
        <f>ROUND(I340*H340,2)</f>
        <v>0</v>
      </c>
      <c r="K340" s="149" t="s">
        <v>1</v>
      </c>
      <c r="L340" s="31"/>
      <c r="M340" s="154" t="s">
        <v>1</v>
      </c>
      <c r="N340" s="155" t="s">
        <v>40</v>
      </c>
      <c r="O340" s="50"/>
      <c r="P340" s="156">
        <f>O340*H340</f>
        <v>0</v>
      </c>
      <c r="Q340" s="156">
        <v>0</v>
      </c>
      <c r="R340" s="156">
        <f>Q340*H340</f>
        <v>0</v>
      </c>
      <c r="S340" s="156">
        <v>0</v>
      </c>
      <c r="T340" s="157">
        <f>S340*H340</f>
        <v>0</v>
      </c>
      <c r="AR340" s="17" t="s">
        <v>157</v>
      </c>
      <c r="AT340" s="17" t="s">
        <v>153</v>
      </c>
      <c r="AU340" s="17" t="s">
        <v>78</v>
      </c>
      <c r="AY340" s="17" t="s">
        <v>151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7" t="s">
        <v>76</v>
      </c>
      <c r="BK340" s="158">
        <f>ROUND(I340*H340,2)</f>
        <v>0</v>
      </c>
      <c r="BL340" s="17" t="s">
        <v>157</v>
      </c>
      <c r="BM340" s="17" t="s">
        <v>539</v>
      </c>
    </row>
    <row r="341" spans="2:65" s="1" customFormat="1" ht="16.5" customHeight="1">
      <c r="B341" s="146"/>
      <c r="C341" s="147" t="s">
        <v>540</v>
      </c>
      <c r="D341" s="147" t="s">
        <v>153</v>
      </c>
      <c r="E341" s="148" t="s">
        <v>541</v>
      </c>
      <c r="F341" s="149" t="s">
        <v>542</v>
      </c>
      <c r="G341" s="150" t="s">
        <v>253</v>
      </c>
      <c r="H341" s="151">
        <v>0.126</v>
      </c>
      <c r="I341" s="152"/>
      <c r="J341" s="153">
        <f>ROUND(I341*H341,2)</f>
        <v>0</v>
      </c>
      <c r="K341" s="149" t="s">
        <v>543</v>
      </c>
      <c r="L341" s="31"/>
      <c r="M341" s="154" t="s">
        <v>1</v>
      </c>
      <c r="N341" s="155" t="s">
        <v>40</v>
      </c>
      <c r="O341" s="50"/>
      <c r="P341" s="156">
        <f>O341*H341</f>
        <v>0</v>
      </c>
      <c r="Q341" s="156">
        <v>1.0525599999999999</v>
      </c>
      <c r="R341" s="156">
        <f>Q341*H341</f>
        <v>0.13262256</v>
      </c>
      <c r="S341" s="156">
        <v>0</v>
      </c>
      <c r="T341" s="157">
        <f>S341*H341</f>
        <v>0</v>
      </c>
      <c r="AR341" s="17" t="s">
        <v>157</v>
      </c>
      <c r="AT341" s="17" t="s">
        <v>153</v>
      </c>
      <c r="AU341" s="17" t="s">
        <v>78</v>
      </c>
      <c r="AY341" s="17" t="s">
        <v>151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7" t="s">
        <v>76</v>
      </c>
      <c r="BK341" s="158">
        <f>ROUND(I341*H341,2)</f>
        <v>0</v>
      </c>
      <c r="BL341" s="17" t="s">
        <v>157</v>
      </c>
      <c r="BM341" s="17" t="s">
        <v>544</v>
      </c>
    </row>
    <row r="342" spans="2:65" s="12" customFormat="1" ht="11.25">
      <c r="B342" s="159"/>
      <c r="D342" s="160" t="s">
        <v>159</v>
      </c>
      <c r="E342" s="161" t="s">
        <v>1</v>
      </c>
      <c r="F342" s="162" t="s">
        <v>308</v>
      </c>
      <c r="H342" s="161" t="s">
        <v>1</v>
      </c>
      <c r="I342" s="163"/>
      <c r="L342" s="159"/>
      <c r="M342" s="164"/>
      <c r="N342" s="165"/>
      <c r="O342" s="165"/>
      <c r="P342" s="165"/>
      <c r="Q342" s="165"/>
      <c r="R342" s="165"/>
      <c r="S342" s="165"/>
      <c r="T342" s="166"/>
      <c r="AT342" s="161" t="s">
        <v>159</v>
      </c>
      <c r="AU342" s="161" t="s">
        <v>78</v>
      </c>
      <c r="AV342" s="12" t="s">
        <v>76</v>
      </c>
      <c r="AW342" s="12" t="s">
        <v>31</v>
      </c>
      <c r="AX342" s="12" t="s">
        <v>69</v>
      </c>
      <c r="AY342" s="161" t="s">
        <v>151</v>
      </c>
    </row>
    <row r="343" spans="2:65" s="13" customFormat="1" ht="11.25">
      <c r="B343" s="167"/>
      <c r="D343" s="160" t="s">
        <v>159</v>
      </c>
      <c r="E343" s="168" t="s">
        <v>1</v>
      </c>
      <c r="F343" s="169" t="s">
        <v>545</v>
      </c>
      <c r="H343" s="170">
        <v>0.126</v>
      </c>
      <c r="I343" s="171"/>
      <c r="L343" s="167"/>
      <c r="M343" s="172"/>
      <c r="N343" s="173"/>
      <c r="O343" s="173"/>
      <c r="P343" s="173"/>
      <c r="Q343" s="173"/>
      <c r="R343" s="173"/>
      <c r="S343" s="173"/>
      <c r="T343" s="174"/>
      <c r="AT343" s="168" t="s">
        <v>159</v>
      </c>
      <c r="AU343" s="168" t="s">
        <v>78</v>
      </c>
      <c r="AV343" s="13" t="s">
        <v>78</v>
      </c>
      <c r="AW343" s="13" t="s">
        <v>31</v>
      </c>
      <c r="AX343" s="13" t="s">
        <v>76</v>
      </c>
      <c r="AY343" s="168" t="s">
        <v>151</v>
      </c>
    </row>
    <row r="344" spans="2:65" s="1" customFormat="1" ht="16.5" customHeight="1">
      <c r="B344" s="146"/>
      <c r="C344" s="147" t="s">
        <v>546</v>
      </c>
      <c r="D344" s="147" t="s">
        <v>153</v>
      </c>
      <c r="E344" s="148" t="s">
        <v>547</v>
      </c>
      <c r="F344" s="149" t="s">
        <v>548</v>
      </c>
      <c r="G344" s="150" t="s">
        <v>165</v>
      </c>
      <c r="H344" s="151">
        <v>1.92</v>
      </c>
      <c r="I344" s="152"/>
      <c r="J344" s="153">
        <f>ROUND(I344*H344,2)</f>
        <v>0</v>
      </c>
      <c r="K344" s="149" t="s">
        <v>1</v>
      </c>
      <c r="L344" s="31"/>
      <c r="M344" s="154" t="s">
        <v>1</v>
      </c>
      <c r="N344" s="155" t="s">
        <v>40</v>
      </c>
      <c r="O344" s="50"/>
      <c r="P344" s="156">
        <f>O344*H344</f>
        <v>0</v>
      </c>
      <c r="Q344" s="156">
        <v>0</v>
      </c>
      <c r="R344" s="156">
        <f>Q344*H344</f>
        <v>0</v>
      </c>
      <c r="S344" s="156">
        <v>0</v>
      </c>
      <c r="T344" s="157">
        <f>S344*H344</f>
        <v>0</v>
      </c>
      <c r="AR344" s="17" t="s">
        <v>157</v>
      </c>
      <c r="AT344" s="17" t="s">
        <v>153</v>
      </c>
      <c r="AU344" s="17" t="s">
        <v>78</v>
      </c>
      <c r="AY344" s="17" t="s">
        <v>151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7" t="s">
        <v>76</v>
      </c>
      <c r="BK344" s="158">
        <f>ROUND(I344*H344,2)</f>
        <v>0</v>
      </c>
      <c r="BL344" s="17" t="s">
        <v>157</v>
      </c>
      <c r="BM344" s="17" t="s">
        <v>549</v>
      </c>
    </row>
    <row r="345" spans="2:65" s="12" customFormat="1" ht="11.25">
      <c r="B345" s="159"/>
      <c r="D345" s="160" t="s">
        <v>159</v>
      </c>
      <c r="E345" s="161" t="s">
        <v>1</v>
      </c>
      <c r="F345" s="162" t="s">
        <v>550</v>
      </c>
      <c r="H345" s="161" t="s">
        <v>1</v>
      </c>
      <c r="I345" s="163"/>
      <c r="L345" s="159"/>
      <c r="M345" s="164"/>
      <c r="N345" s="165"/>
      <c r="O345" s="165"/>
      <c r="P345" s="165"/>
      <c r="Q345" s="165"/>
      <c r="R345" s="165"/>
      <c r="S345" s="165"/>
      <c r="T345" s="166"/>
      <c r="AT345" s="161" t="s">
        <v>159</v>
      </c>
      <c r="AU345" s="161" t="s">
        <v>78</v>
      </c>
      <c r="AV345" s="12" t="s">
        <v>76</v>
      </c>
      <c r="AW345" s="12" t="s">
        <v>31</v>
      </c>
      <c r="AX345" s="12" t="s">
        <v>69</v>
      </c>
      <c r="AY345" s="161" t="s">
        <v>151</v>
      </c>
    </row>
    <row r="346" spans="2:65" s="13" customFormat="1" ht="11.25">
      <c r="B346" s="167"/>
      <c r="D346" s="160" t="s">
        <v>159</v>
      </c>
      <c r="E346" s="168" t="s">
        <v>1</v>
      </c>
      <c r="F346" s="169" t="s">
        <v>551</v>
      </c>
      <c r="H346" s="170">
        <v>1.92</v>
      </c>
      <c r="I346" s="171"/>
      <c r="L346" s="167"/>
      <c r="M346" s="172"/>
      <c r="N346" s="173"/>
      <c r="O346" s="173"/>
      <c r="P346" s="173"/>
      <c r="Q346" s="173"/>
      <c r="R346" s="173"/>
      <c r="S346" s="173"/>
      <c r="T346" s="174"/>
      <c r="AT346" s="168" t="s">
        <v>159</v>
      </c>
      <c r="AU346" s="168" t="s">
        <v>78</v>
      </c>
      <c r="AV346" s="13" t="s">
        <v>78</v>
      </c>
      <c r="AW346" s="13" t="s">
        <v>31</v>
      </c>
      <c r="AX346" s="13" t="s">
        <v>69</v>
      </c>
      <c r="AY346" s="168" t="s">
        <v>151</v>
      </c>
    </row>
    <row r="347" spans="2:65" s="14" customFormat="1" ht="11.25">
      <c r="B347" s="175"/>
      <c r="D347" s="160" t="s">
        <v>159</v>
      </c>
      <c r="E347" s="176" t="s">
        <v>1</v>
      </c>
      <c r="F347" s="177" t="s">
        <v>162</v>
      </c>
      <c r="H347" s="178">
        <v>1.92</v>
      </c>
      <c r="I347" s="179"/>
      <c r="L347" s="175"/>
      <c r="M347" s="180"/>
      <c r="N347" s="181"/>
      <c r="O347" s="181"/>
      <c r="P347" s="181"/>
      <c r="Q347" s="181"/>
      <c r="R347" s="181"/>
      <c r="S347" s="181"/>
      <c r="T347" s="182"/>
      <c r="AT347" s="176" t="s">
        <v>159</v>
      </c>
      <c r="AU347" s="176" t="s">
        <v>78</v>
      </c>
      <c r="AV347" s="14" t="s">
        <v>157</v>
      </c>
      <c r="AW347" s="14" t="s">
        <v>31</v>
      </c>
      <c r="AX347" s="14" t="s">
        <v>76</v>
      </c>
      <c r="AY347" s="176" t="s">
        <v>151</v>
      </c>
    </row>
    <row r="348" spans="2:65" s="11" customFormat="1" ht="22.9" customHeight="1">
      <c r="B348" s="133"/>
      <c r="D348" s="134" t="s">
        <v>68</v>
      </c>
      <c r="E348" s="144" t="s">
        <v>176</v>
      </c>
      <c r="F348" s="144" t="s">
        <v>552</v>
      </c>
      <c r="I348" s="136"/>
      <c r="J348" s="145">
        <f>BK348</f>
        <v>0</v>
      </c>
      <c r="L348" s="133"/>
      <c r="M348" s="138"/>
      <c r="N348" s="139"/>
      <c r="O348" s="139"/>
      <c r="P348" s="140">
        <f>SUM(P349:P362)</f>
        <v>0</v>
      </c>
      <c r="Q348" s="139"/>
      <c r="R348" s="140">
        <f>SUM(R349:R362)</f>
        <v>0</v>
      </c>
      <c r="S348" s="139"/>
      <c r="T348" s="141">
        <f>SUM(T349:T362)</f>
        <v>0</v>
      </c>
      <c r="AR348" s="134" t="s">
        <v>76</v>
      </c>
      <c r="AT348" s="142" t="s">
        <v>68</v>
      </c>
      <c r="AU348" s="142" t="s">
        <v>76</v>
      </c>
      <c r="AY348" s="134" t="s">
        <v>151</v>
      </c>
      <c r="BK348" s="143">
        <f>SUM(BK349:BK362)</f>
        <v>0</v>
      </c>
    </row>
    <row r="349" spans="2:65" s="1" customFormat="1" ht="16.5" customHeight="1">
      <c r="B349" s="146"/>
      <c r="C349" s="147" t="s">
        <v>553</v>
      </c>
      <c r="D349" s="147" t="s">
        <v>153</v>
      </c>
      <c r="E349" s="148" t="s">
        <v>554</v>
      </c>
      <c r="F349" s="149" t="s">
        <v>555</v>
      </c>
      <c r="G349" s="150" t="s">
        <v>156</v>
      </c>
      <c r="H349" s="151">
        <v>16.8</v>
      </c>
      <c r="I349" s="152"/>
      <c r="J349" s="153">
        <f>ROUND(I349*H349,2)</f>
        <v>0</v>
      </c>
      <c r="K349" s="149" t="s">
        <v>1</v>
      </c>
      <c r="L349" s="31"/>
      <c r="M349" s="154" t="s">
        <v>1</v>
      </c>
      <c r="N349" s="155" t="s">
        <v>40</v>
      </c>
      <c r="O349" s="50"/>
      <c r="P349" s="156">
        <f>O349*H349</f>
        <v>0</v>
      </c>
      <c r="Q349" s="156">
        <v>0</v>
      </c>
      <c r="R349" s="156">
        <f>Q349*H349</f>
        <v>0</v>
      </c>
      <c r="S349" s="156">
        <v>0</v>
      </c>
      <c r="T349" s="157">
        <f>S349*H349</f>
        <v>0</v>
      </c>
      <c r="AR349" s="17" t="s">
        <v>157</v>
      </c>
      <c r="AT349" s="17" t="s">
        <v>153</v>
      </c>
      <c r="AU349" s="17" t="s">
        <v>78</v>
      </c>
      <c r="AY349" s="17" t="s">
        <v>151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7" t="s">
        <v>76</v>
      </c>
      <c r="BK349" s="158">
        <f>ROUND(I349*H349,2)</f>
        <v>0</v>
      </c>
      <c r="BL349" s="17" t="s">
        <v>157</v>
      </c>
      <c r="BM349" s="17" t="s">
        <v>556</v>
      </c>
    </row>
    <row r="350" spans="2:65" s="1" customFormat="1" ht="16.5" customHeight="1">
      <c r="B350" s="146"/>
      <c r="C350" s="147" t="s">
        <v>557</v>
      </c>
      <c r="D350" s="147" t="s">
        <v>153</v>
      </c>
      <c r="E350" s="148" t="s">
        <v>558</v>
      </c>
      <c r="F350" s="149" t="s">
        <v>559</v>
      </c>
      <c r="G350" s="150" t="s">
        <v>156</v>
      </c>
      <c r="H350" s="151">
        <v>16.8</v>
      </c>
      <c r="I350" s="152"/>
      <c r="J350" s="153">
        <f>ROUND(I350*H350,2)</f>
        <v>0</v>
      </c>
      <c r="K350" s="149" t="s">
        <v>1</v>
      </c>
      <c r="L350" s="31"/>
      <c r="M350" s="154" t="s">
        <v>1</v>
      </c>
      <c r="N350" s="155" t="s">
        <v>40</v>
      </c>
      <c r="O350" s="50"/>
      <c r="P350" s="156">
        <f>O350*H350</f>
        <v>0</v>
      </c>
      <c r="Q350" s="156">
        <v>0</v>
      </c>
      <c r="R350" s="156">
        <f>Q350*H350</f>
        <v>0</v>
      </c>
      <c r="S350" s="156">
        <v>0</v>
      </c>
      <c r="T350" s="157">
        <f>S350*H350</f>
        <v>0</v>
      </c>
      <c r="AR350" s="17" t="s">
        <v>157</v>
      </c>
      <c r="AT350" s="17" t="s">
        <v>153</v>
      </c>
      <c r="AU350" s="17" t="s">
        <v>78</v>
      </c>
      <c r="AY350" s="17" t="s">
        <v>151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7" t="s">
        <v>76</v>
      </c>
      <c r="BK350" s="158">
        <f>ROUND(I350*H350,2)</f>
        <v>0</v>
      </c>
      <c r="BL350" s="17" t="s">
        <v>157</v>
      </c>
      <c r="BM350" s="17" t="s">
        <v>560</v>
      </c>
    </row>
    <row r="351" spans="2:65" s="1" customFormat="1" ht="16.5" customHeight="1">
      <c r="B351" s="146"/>
      <c r="C351" s="147" t="s">
        <v>561</v>
      </c>
      <c r="D351" s="147" t="s">
        <v>153</v>
      </c>
      <c r="E351" s="148" t="s">
        <v>562</v>
      </c>
      <c r="F351" s="149" t="s">
        <v>563</v>
      </c>
      <c r="G351" s="150" t="s">
        <v>156</v>
      </c>
      <c r="H351" s="151">
        <v>16.8</v>
      </c>
      <c r="I351" s="152"/>
      <c r="J351" s="153">
        <f>ROUND(I351*H351,2)</f>
        <v>0</v>
      </c>
      <c r="K351" s="149" t="s">
        <v>1</v>
      </c>
      <c r="L351" s="31"/>
      <c r="M351" s="154" t="s">
        <v>1</v>
      </c>
      <c r="N351" s="155" t="s">
        <v>40</v>
      </c>
      <c r="O351" s="50"/>
      <c r="P351" s="156">
        <f>O351*H351</f>
        <v>0</v>
      </c>
      <c r="Q351" s="156">
        <v>0</v>
      </c>
      <c r="R351" s="156">
        <f>Q351*H351</f>
        <v>0</v>
      </c>
      <c r="S351" s="156">
        <v>0</v>
      </c>
      <c r="T351" s="157">
        <f>S351*H351</f>
        <v>0</v>
      </c>
      <c r="AR351" s="17" t="s">
        <v>157</v>
      </c>
      <c r="AT351" s="17" t="s">
        <v>153</v>
      </c>
      <c r="AU351" s="17" t="s">
        <v>78</v>
      </c>
      <c r="AY351" s="17" t="s">
        <v>151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7" t="s">
        <v>76</v>
      </c>
      <c r="BK351" s="158">
        <f>ROUND(I351*H351,2)</f>
        <v>0</v>
      </c>
      <c r="BL351" s="17" t="s">
        <v>157</v>
      </c>
      <c r="BM351" s="17" t="s">
        <v>564</v>
      </c>
    </row>
    <row r="352" spans="2:65" s="12" customFormat="1" ht="11.25">
      <c r="B352" s="159"/>
      <c r="D352" s="160" t="s">
        <v>159</v>
      </c>
      <c r="E352" s="161" t="s">
        <v>1</v>
      </c>
      <c r="F352" s="162" t="s">
        <v>565</v>
      </c>
      <c r="H352" s="161" t="s">
        <v>1</v>
      </c>
      <c r="I352" s="163"/>
      <c r="L352" s="159"/>
      <c r="M352" s="164"/>
      <c r="N352" s="165"/>
      <c r="O352" s="165"/>
      <c r="P352" s="165"/>
      <c r="Q352" s="165"/>
      <c r="R352" s="165"/>
      <c r="S352" s="165"/>
      <c r="T352" s="166"/>
      <c r="AT352" s="161" t="s">
        <v>159</v>
      </c>
      <c r="AU352" s="161" t="s">
        <v>78</v>
      </c>
      <c r="AV352" s="12" t="s">
        <v>76</v>
      </c>
      <c r="AW352" s="12" t="s">
        <v>31</v>
      </c>
      <c r="AX352" s="12" t="s">
        <v>69</v>
      </c>
      <c r="AY352" s="161" t="s">
        <v>151</v>
      </c>
    </row>
    <row r="353" spans="2:65" s="13" customFormat="1" ht="11.25">
      <c r="B353" s="167"/>
      <c r="D353" s="160" t="s">
        <v>159</v>
      </c>
      <c r="E353" s="168" t="s">
        <v>1</v>
      </c>
      <c r="F353" s="169" t="s">
        <v>566</v>
      </c>
      <c r="H353" s="170">
        <v>16.8</v>
      </c>
      <c r="I353" s="171"/>
      <c r="L353" s="167"/>
      <c r="M353" s="172"/>
      <c r="N353" s="173"/>
      <c r="O353" s="173"/>
      <c r="P353" s="173"/>
      <c r="Q353" s="173"/>
      <c r="R353" s="173"/>
      <c r="S353" s="173"/>
      <c r="T353" s="174"/>
      <c r="AT353" s="168" t="s">
        <v>159</v>
      </c>
      <c r="AU353" s="168" t="s">
        <v>78</v>
      </c>
      <c r="AV353" s="13" t="s">
        <v>78</v>
      </c>
      <c r="AW353" s="13" t="s">
        <v>31</v>
      </c>
      <c r="AX353" s="13" t="s">
        <v>69</v>
      </c>
      <c r="AY353" s="168" t="s">
        <v>151</v>
      </c>
    </row>
    <row r="354" spans="2:65" s="14" customFormat="1" ht="11.25">
      <c r="B354" s="175"/>
      <c r="D354" s="160" t="s">
        <v>159</v>
      </c>
      <c r="E354" s="176" t="s">
        <v>1</v>
      </c>
      <c r="F354" s="177" t="s">
        <v>162</v>
      </c>
      <c r="H354" s="178">
        <v>16.8</v>
      </c>
      <c r="I354" s="179"/>
      <c r="L354" s="175"/>
      <c r="M354" s="180"/>
      <c r="N354" s="181"/>
      <c r="O354" s="181"/>
      <c r="P354" s="181"/>
      <c r="Q354" s="181"/>
      <c r="R354" s="181"/>
      <c r="S354" s="181"/>
      <c r="T354" s="182"/>
      <c r="AT354" s="176" t="s">
        <v>159</v>
      </c>
      <c r="AU354" s="176" t="s">
        <v>78</v>
      </c>
      <c r="AV354" s="14" t="s">
        <v>157</v>
      </c>
      <c r="AW354" s="14" t="s">
        <v>31</v>
      </c>
      <c r="AX354" s="14" t="s">
        <v>76</v>
      </c>
      <c r="AY354" s="176" t="s">
        <v>151</v>
      </c>
    </row>
    <row r="355" spans="2:65" s="1" customFormat="1" ht="16.5" customHeight="1">
      <c r="B355" s="146"/>
      <c r="C355" s="183" t="s">
        <v>567</v>
      </c>
      <c r="D355" s="183" t="s">
        <v>266</v>
      </c>
      <c r="E355" s="184" t="s">
        <v>568</v>
      </c>
      <c r="F355" s="185" t="s">
        <v>569</v>
      </c>
      <c r="G355" s="186" t="s">
        <v>156</v>
      </c>
      <c r="H355" s="187">
        <v>17.64</v>
      </c>
      <c r="I355" s="188"/>
      <c r="J355" s="189">
        <f>ROUND(I355*H355,2)</f>
        <v>0</v>
      </c>
      <c r="K355" s="185" t="s">
        <v>1</v>
      </c>
      <c r="L355" s="190"/>
      <c r="M355" s="191" t="s">
        <v>1</v>
      </c>
      <c r="N355" s="192" t="s">
        <v>40</v>
      </c>
      <c r="O355" s="50"/>
      <c r="P355" s="156">
        <f>O355*H355</f>
        <v>0</v>
      </c>
      <c r="Q355" s="156">
        <v>0</v>
      </c>
      <c r="R355" s="156">
        <f>Q355*H355</f>
        <v>0</v>
      </c>
      <c r="S355" s="156">
        <v>0</v>
      </c>
      <c r="T355" s="157">
        <f>S355*H355</f>
        <v>0</v>
      </c>
      <c r="AR355" s="17" t="s">
        <v>190</v>
      </c>
      <c r="AT355" s="17" t="s">
        <v>266</v>
      </c>
      <c r="AU355" s="17" t="s">
        <v>78</v>
      </c>
      <c r="AY355" s="17" t="s">
        <v>151</v>
      </c>
      <c r="BE355" s="158">
        <f>IF(N355="základní",J355,0)</f>
        <v>0</v>
      </c>
      <c r="BF355" s="158">
        <f>IF(N355="snížená",J355,0)</f>
        <v>0</v>
      </c>
      <c r="BG355" s="158">
        <f>IF(N355="zákl. přenesená",J355,0)</f>
        <v>0</v>
      </c>
      <c r="BH355" s="158">
        <f>IF(N355="sníž. přenesená",J355,0)</f>
        <v>0</v>
      </c>
      <c r="BI355" s="158">
        <f>IF(N355="nulová",J355,0)</f>
        <v>0</v>
      </c>
      <c r="BJ355" s="17" t="s">
        <v>76</v>
      </c>
      <c r="BK355" s="158">
        <f>ROUND(I355*H355,2)</f>
        <v>0</v>
      </c>
      <c r="BL355" s="17" t="s">
        <v>157</v>
      </c>
      <c r="BM355" s="17" t="s">
        <v>570</v>
      </c>
    </row>
    <row r="356" spans="2:65" s="13" customFormat="1" ht="11.25">
      <c r="B356" s="167"/>
      <c r="D356" s="160" t="s">
        <v>159</v>
      </c>
      <c r="E356" s="168" t="s">
        <v>1</v>
      </c>
      <c r="F356" s="169" t="s">
        <v>571</v>
      </c>
      <c r="H356" s="170">
        <v>17.64</v>
      </c>
      <c r="I356" s="171"/>
      <c r="L356" s="167"/>
      <c r="M356" s="172"/>
      <c r="N356" s="173"/>
      <c r="O356" s="173"/>
      <c r="P356" s="173"/>
      <c r="Q356" s="173"/>
      <c r="R356" s="173"/>
      <c r="S356" s="173"/>
      <c r="T356" s="174"/>
      <c r="AT356" s="168" t="s">
        <v>159</v>
      </c>
      <c r="AU356" s="168" t="s">
        <v>78</v>
      </c>
      <c r="AV356" s="13" t="s">
        <v>78</v>
      </c>
      <c r="AW356" s="13" t="s">
        <v>31</v>
      </c>
      <c r="AX356" s="13" t="s">
        <v>69</v>
      </c>
      <c r="AY356" s="168" t="s">
        <v>151</v>
      </c>
    </row>
    <row r="357" spans="2:65" s="14" customFormat="1" ht="11.25">
      <c r="B357" s="175"/>
      <c r="D357" s="160" t="s">
        <v>159</v>
      </c>
      <c r="E357" s="176" t="s">
        <v>1</v>
      </c>
      <c r="F357" s="177" t="s">
        <v>162</v>
      </c>
      <c r="H357" s="178">
        <v>17.64</v>
      </c>
      <c r="I357" s="179"/>
      <c r="L357" s="175"/>
      <c r="M357" s="180"/>
      <c r="N357" s="181"/>
      <c r="O357" s="181"/>
      <c r="P357" s="181"/>
      <c r="Q357" s="181"/>
      <c r="R357" s="181"/>
      <c r="S357" s="181"/>
      <c r="T357" s="182"/>
      <c r="AT357" s="176" t="s">
        <v>159</v>
      </c>
      <c r="AU357" s="176" t="s">
        <v>78</v>
      </c>
      <c r="AV357" s="14" t="s">
        <v>157</v>
      </c>
      <c r="AW357" s="14" t="s">
        <v>31</v>
      </c>
      <c r="AX357" s="14" t="s">
        <v>76</v>
      </c>
      <c r="AY357" s="176" t="s">
        <v>151</v>
      </c>
    </row>
    <row r="358" spans="2:65" s="1" customFormat="1" ht="16.5" customHeight="1">
      <c r="B358" s="146"/>
      <c r="C358" s="147" t="s">
        <v>572</v>
      </c>
      <c r="D358" s="147" t="s">
        <v>153</v>
      </c>
      <c r="E358" s="148" t="s">
        <v>573</v>
      </c>
      <c r="F358" s="149" t="s">
        <v>574</v>
      </c>
      <c r="G358" s="150" t="s">
        <v>156</v>
      </c>
      <c r="H358" s="151">
        <v>13.038</v>
      </c>
      <c r="I358" s="152"/>
      <c r="J358" s="153">
        <f>ROUND(I358*H358,2)</f>
        <v>0</v>
      </c>
      <c r="K358" s="149" t="s">
        <v>1</v>
      </c>
      <c r="L358" s="31"/>
      <c r="M358" s="154" t="s">
        <v>1</v>
      </c>
      <c r="N358" s="155" t="s">
        <v>40</v>
      </c>
      <c r="O358" s="50"/>
      <c r="P358" s="156">
        <f>O358*H358</f>
        <v>0</v>
      </c>
      <c r="Q358" s="156">
        <v>0</v>
      </c>
      <c r="R358" s="156">
        <f>Q358*H358</f>
        <v>0</v>
      </c>
      <c r="S358" s="156">
        <v>0</v>
      </c>
      <c r="T358" s="157">
        <f>S358*H358</f>
        <v>0</v>
      </c>
      <c r="AR358" s="17" t="s">
        <v>157</v>
      </c>
      <c r="AT358" s="17" t="s">
        <v>153</v>
      </c>
      <c r="AU358" s="17" t="s">
        <v>78</v>
      </c>
      <c r="AY358" s="17" t="s">
        <v>151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7" t="s">
        <v>76</v>
      </c>
      <c r="BK358" s="158">
        <f>ROUND(I358*H358,2)</f>
        <v>0</v>
      </c>
      <c r="BL358" s="17" t="s">
        <v>157</v>
      </c>
      <c r="BM358" s="17" t="s">
        <v>575</v>
      </c>
    </row>
    <row r="359" spans="2:65" s="12" customFormat="1" ht="11.25">
      <c r="B359" s="159"/>
      <c r="D359" s="160" t="s">
        <v>159</v>
      </c>
      <c r="E359" s="161" t="s">
        <v>1</v>
      </c>
      <c r="F359" s="162" t="s">
        <v>576</v>
      </c>
      <c r="H359" s="161" t="s">
        <v>1</v>
      </c>
      <c r="I359" s="163"/>
      <c r="L359" s="159"/>
      <c r="M359" s="164"/>
      <c r="N359" s="165"/>
      <c r="O359" s="165"/>
      <c r="P359" s="165"/>
      <c r="Q359" s="165"/>
      <c r="R359" s="165"/>
      <c r="S359" s="165"/>
      <c r="T359" s="166"/>
      <c r="AT359" s="161" t="s">
        <v>159</v>
      </c>
      <c r="AU359" s="161" t="s">
        <v>78</v>
      </c>
      <c r="AV359" s="12" t="s">
        <v>76</v>
      </c>
      <c r="AW359" s="12" t="s">
        <v>31</v>
      </c>
      <c r="AX359" s="12" t="s">
        <v>69</v>
      </c>
      <c r="AY359" s="161" t="s">
        <v>151</v>
      </c>
    </row>
    <row r="360" spans="2:65" s="13" customFormat="1" ht="11.25">
      <c r="B360" s="167"/>
      <c r="D360" s="160" t="s">
        <v>159</v>
      </c>
      <c r="E360" s="168" t="s">
        <v>1</v>
      </c>
      <c r="F360" s="169" t="s">
        <v>577</v>
      </c>
      <c r="H360" s="170">
        <v>13.038</v>
      </c>
      <c r="I360" s="171"/>
      <c r="L360" s="167"/>
      <c r="M360" s="172"/>
      <c r="N360" s="173"/>
      <c r="O360" s="173"/>
      <c r="P360" s="173"/>
      <c r="Q360" s="173"/>
      <c r="R360" s="173"/>
      <c r="S360" s="173"/>
      <c r="T360" s="174"/>
      <c r="AT360" s="168" t="s">
        <v>159</v>
      </c>
      <c r="AU360" s="168" t="s">
        <v>78</v>
      </c>
      <c r="AV360" s="13" t="s">
        <v>78</v>
      </c>
      <c r="AW360" s="13" t="s">
        <v>31</v>
      </c>
      <c r="AX360" s="13" t="s">
        <v>69</v>
      </c>
      <c r="AY360" s="168" t="s">
        <v>151</v>
      </c>
    </row>
    <row r="361" spans="2:65" s="14" customFormat="1" ht="11.25">
      <c r="B361" s="175"/>
      <c r="D361" s="160" t="s">
        <v>159</v>
      </c>
      <c r="E361" s="176" t="s">
        <v>1</v>
      </c>
      <c r="F361" s="177" t="s">
        <v>162</v>
      </c>
      <c r="H361" s="178">
        <v>13.038</v>
      </c>
      <c r="I361" s="179"/>
      <c r="L361" s="175"/>
      <c r="M361" s="180"/>
      <c r="N361" s="181"/>
      <c r="O361" s="181"/>
      <c r="P361" s="181"/>
      <c r="Q361" s="181"/>
      <c r="R361" s="181"/>
      <c r="S361" s="181"/>
      <c r="T361" s="182"/>
      <c r="AT361" s="176" t="s">
        <v>159</v>
      </c>
      <c r="AU361" s="176" t="s">
        <v>78</v>
      </c>
      <c r="AV361" s="14" t="s">
        <v>157</v>
      </c>
      <c r="AW361" s="14" t="s">
        <v>31</v>
      </c>
      <c r="AX361" s="14" t="s">
        <v>76</v>
      </c>
      <c r="AY361" s="176" t="s">
        <v>151</v>
      </c>
    </row>
    <row r="362" spans="2:65" s="1" customFormat="1" ht="16.5" customHeight="1">
      <c r="B362" s="146"/>
      <c r="C362" s="183" t="s">
        <v>578</v>
      </c>
      <c r="D362" s="183" t="s">
        <v>266</v>
      </c>
      <c r="E362" s="184" t="s">
        <v>579</v>
      </c>
      <c r="F362" s="185" t="s">
        <v>580</v>
      </c>
      <c r="G362" s="186" t="s">
        <v>156</v>
      </c>
      <c r="H362" s="187">
        <v>14.342000000000001</v>
      </c>
      <c r="I362" s="188"/>
      <c r="J362" s="189">
        <f>ROUND(I362*H362,2)</f>
        <v>0</v>
      </c>
      <c r="K362" s="185" t="s">
        <v>1</v>
      </c>
      <c r="L362" s="190"/>
      <c r="M362" s="191" t="s">
        <v>1</v>
      </c>
      <c r="N362" s="192" t="s">
        <v>40</v>
      </c>
      <c r="O362" s="50"/>
      <c r="P362" s="156">
        <f>O362*H362</f>
        <v>0</v>
      </c>
      <c r="Q362" s="156">
        <v>0</v>
      </c>
      <c r="R362" s="156">
        <f>Q362*H362</f>
        <v>0</v>
      </c>
      <c r="S362" s="156">
        <v>0</v>
      </c>
      <c r="T362" s="157">
        <f>S362*H362</f>
        <v>0</v>
      </c>
      <c r="AR362" s="17" t="s">
        <v>190</v>
      </c>
      <c r="AT362" s="17" t="s">
        <v>266</v>
      </c>
      <c r="AU362" s="17" t="s">
        <v>78</v>
      </c>
      <c r="AY362" s="17" t="s">
        <v>151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7" t="s">
        <v>76</v>
      </c>
      <c r="BK362" s="158">
        <f>ROUND(I362*H362,2)</f>
        <v>0</v>
      </c>
      <c r="BL362" s="17" t="s">
        <v>157</v>
      </c>
      <c r="BM362" s="17" t="s">
        <v>581</v>
      </c>
    </row>
    <row r="363" spans="2:65" s="11" customFormat="1" ht="22.9" customHeight="1">
      <c r="B363" s="133"/>
      <c r="D363" s="134" t="s">
        <v>68</v>
      </c>
      <c r="E363" s="144" t="s">
        <v>180</v>
      </c>
      <c r="F363" s="144" t="s">
        <v>582</v>
      </c>
      <c r="I363" s="136"/>
      <c r="J363" s="145">
        <f>BK363</f>
        <v>0</v>
      </c>
      <c r="L363" s="133"/>
      <c r="M363" s="138"/>
      <c r="N363" s="139"/>
      <c r="O363" s="139"/>
      <c r="P363" s="140">
        <f>SUM(P364:P573)</f>
        <v>0</v>
      </c>
      <c r="Q363" s="139"/>
      <c r="R363" s="140">
        <f>SUM(R364:R573)</f>
        <v>0</v>
      </c>
      <c r="S363" s="139"/>
      <c r="T363" s="141">
        <f>SUM(T364:T573)</f>
        <v>0</v>
      </c>
      <c r="AR363" s="134" t="s">
        <v>76</v>
      </c>
      <c r="AT363" s="142" t="s">
        <v>68</v>
      </c>
      <c r="AU363" s="142" t="s">
        <v>76</v>
      </c>
      <c r="AY363" s="134" t="s">
        <v>151</v>
      </c>
      <c r="BK363" s="143">
        <f>SUM(BK364:BK573)</f>
        <v>0</v>
      </c>
    </row>
    <row r="364" spans="2:65" s="1" customFormat="1" ht="16.5" customHeight="1">
      <c r="B364" s="146"/>
      <c r="C364" s="147" t="s">
        <v>583</v>
      </c>
      <c r="D364" s="147" t="s">
        <v>153</v>
      </c>
      <c r="E364" s="148" t="s">
        <v>584</v>
      </c>
      <c r="F364" s="149" t="s">
        <v>585</v>
      </c>
      <c r="G364" s="150" t="s">
        <v>156</v>
      </c>
      <c r="H364" s="151">
        <v>1.2</v>
      </c>
      <c r="I364" s="152"/>
      <c r="J364" s="153">
        <f>ROUND(I364*H364,2)</f>
        <v>0</v>
      </c>
      <c r="K364" s="149" t="s">
        <v>1</v>
      </c>
      <c r="L364" s="31"/>
      <c r="M364" s="154" t="s">
        <v>1</v>
      </c>
      <c r="N364" s="155" t="s">
        <v>40</v>
      </c>
      <c r="O364" s="50"/>
      <c r="P364" s="156">
        <f>O364*H364</f>
        <v>0</v>
      </c>
      <c r="Q364" s="156">
        <v>0</v>
      </c>
      <c r="R364" s="156">
        <f>Q364*H364</f>
        <v>0</v>
      </c>
      <c r="S364" s="156">
        <v>0</v>
      </c>
      <c r="T364" s="157">
        <f>S364*H364</f>
        <v>0</v>
      </c>
      <c r="AR364" s="17" t="s">
        <v>157</v>
      </c>
      <c r="AT364" s="17" t="s">
        <v>153</v>
      </c>
      <c r="AU364" s="17" t="s">
        <v>78</v>
      </c>
      <c r="AY364" s="17" t="s">
        <v>151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7" t="s">
        <v>76</v>
      </c>
      <c r="BK364" s="158">
        <f>ROUND(I364*H364,2)</f>
        <v>0</v>
      </c>
      <c r="BL364" s="17" t="s">
        <v>157</v>
      </c>
      <c r="BM364" s="17" t="s">
        <v>586</v>
      </c>
    </row>
    <row r="365" spans="2:65" s="12" customFormat="1" ht="11.25">
      <c r="B365" s="159"/>
      <c r="D365" s="160" t="s">
        <v>159</v>
      </c>
      <c r="E365" s="161" t="s">
        <v>1</v>
      </c>
      <c r="F365" s="162" t="s">
        <v>587</v>
      </c>
      <c r="H365" s="161" t="s">
        <v>1</v>
      </c>
      <c r="I365" s="163"/>
      <c r="L365" s="159"/>
      <c r="M365" s="164"/>
      <c r="N365" s="165"/>
      <c r="O365" s="165"/>
      <c r="P365" s="165"/>
      <c r="Q365" s="165"/>
      <c r="R365" s="165"/>
      <c r="S365" s="165"/>
      <c r="T365" s="166"/>
      <c r="AT365" s="161" t="s">
        <v>159</v>
      </c>
      <c r="AU365" s="161" t="s">
        <v>78</v>
      </c>
      <c r="AV365" s="12" t="s">
        <v>76</v>
      </c>
      <c r="AW365" s="12" t="s">
        <v>31</v>
      </c>
      <c r="AX365" s="12" t="s">
        <v>69</v>
      </c>
      <c r="AY365" s="161" t="s">
        <v>151</v>
      </c>
    </row>
    <row r="366" spans="2:65" s="13" customFormat="1" ht="11.25">
      <c r="B366" s="167"/>
      <c r="D366" s="160" t="s">
        <v>159</v>
      </c>
      <c r="E366" s="168" t="s">
        <v>1</v>
      </c>
      <c r="F366" s="169" t="s">
        <v>588</v>
      </c>
      <c r="H366" s="170">
        <v>1.2</v>
      </c>
      <c r="I366" s="171"/>
      <c r="L366" s="167"/>
      <c r="M366" s="172"/>
      <c r="N366" s="173"/>
      <c r="O366" s="173"/>
      <c r="P366" s="173"/>
      <c r="Q366" s="173"/>
      <c r="R366" s="173"/>
      <c r="S366" s="173"/>
      <c r="T366" s="174"/>
      <c r="AT366" s="168" t="s">
        <v>159</v>
      </c>
      <c r="AU366" s="168" t="s">
        <v>78</v>
      </c>
      <c r="AV366" s="13" t="s">
        <v>78</v>
      </c>
      <c r="AW366" s="13" t="s">
        <v>31</v>
      </c>
      <c r="AX366" s="13" t="s">
        <v>69</v>
      </c>
      <c r="AY366" s="168" t="s">
        <v>151</v>
      </c>
    </row>
    <row r="367" spans="2:65" s="14" customFormat="1" ht="11.25">
      <c r="B367" s="175"/>
      <c r="D367" s="160" t="s">
        <v>159</v>
      </c>
      <c r="E367" s="176" t="s">
        <v>1</v>
      </c>
      <c r="F367" s="177" t="s">
        <v>162</v>
      </c>
      <c r="H367" s="178">
        <v>1.2</v>
      </c>
      <c r="I367" s="179"/>
      <c r="L367" s="175"/>
      <c r="M367" s="180"/>
      <c r="N367" s="181"/>
      <c r="O367" s="181"/>
      <c r="P367" s="181"/>
      <c r="Q367" s="181"/>
      <c r="R367" s="181"/>
      <c r="S367" s="181"/>
      <c r="T367" s="182"/>
      <c r="AT367" s="176" t="s">
        <v>159</v>
      </c>
      <c r="AU367" s="176" t="s">
        <v>78</v>
      </c>
      <c r="AV367" s="14" t="s">
        <v>157</v>
      </c>
      <c r="AW367" s="14" t="s">
        <v>31</v>
      </c>
      <c r="AX367" s="14" t="s">
        <v>76</v>
      </c>
      <c r="AY367" s="176" t="s">
        <v>151</v>
      </c>
    </row>
    <row r="368" spans="2:65" s="1" customFormat="1" ht="16.5" customHeight="1">
      <c r="B368" s="146"/>
      <c r="C368" s="147" t="s">
        <v>589</v>
      </c>
      <c r="D368" s="147" t="s">
        <v>153</v>
      </c>
      <c r="E368" s="148" t="s">
        <v>590</v>
      </c>
      <c r="F368" s="149" t="s">
        <v>591</v>
      </c>
      <c r="G368" s="150" t="s">
        <v>156</v>
      </c>
      <c r="H368" s="151">
        <v>25</v>
      </c>
      <c r="I368" s="152"/>
      <c r="J368" s="153">
        <f>ROUND(I368*H368,2)</f>
        <v>0</v>
      </c>
      <c r="K368" s="149" t="s">
        <v>1</v>
      </c>
      <c r="L368" s="31"/>
      <c r="M368" s="154" t="s">
        <v>1</v>
      </c>
      <c r="N368" s="155" t="s">
        <v>40</v>
      </c>
      <c r="O368" s="50"/>
      <c r="P368" s="156">
        <f>O368*H368</f>
        <v>0</v>
      </c>
      <c r="Q368" s="156">
        <v>0</v>
      </c>
      <c r="R368" s="156">
        <f>Q368*H368</f>
        <v>0</v>
      </c>
      <c r="S368" s="156">
        <v>0</v>
      </c>
      <c r="T368" s="157">
        <f>S368*H368</f>
        <v>0</v>
      </c>
      <c r="AR368" s="17" t="s">
        <v>157</v>
      </c>
      <c r="AT368" s="17" t="s">
        <v>153</v>
      </c>
      <c r="AU368" s="17" t="s">
        <v>78</v>
      </c>
      <c r="AY368" s="17" t="s">
        <v>151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7" t="s">
        <v>76</v>
      </c>
      <c r="BK368" s="158">
        <f>ROUND(I368*H368,2)</f>
        <v>0</v>
      </c>
      <c r="BL368" s="17" t="s">
        <v>157</v>
      </c>
      <c r="BM368" s="17" t="s">
        <v>592</v>
      </c>
    </row>
    <row r="369" spans="2:65" s="12" customFormat="1" ht="11.25">
      <c r="B369" s="159"/>
      <c r="D369" s="160" t="s">
        <v>159</v>
      </c>
      <c r="E369" s="161" t="s">
        <v>1</v>
      </c>
      <c r="F369" s="162" t="s">
        <v>593</v>
      </c>
      <c r="H369" s="161" t="s">
        <v>1</v>
      </c>
      <c r="I369" s="163"/>
      <c r="L369" s="159"/>
      <c r="M369" s="164"/>
      <c r="N369" s="165"/>
      <c r="O369" s="165"/>
      <c r="P369" s="165"/>
      <c r="Q369" s="165"/>
      <c r="R369" s="165"/>
      <c r="S369" s="165"/>
      <c r="T369" s="166"/>
      <c r="AT369" s="161" t="s">
        <v>159</v>
      </c>
      <c r="AU369" s="161" t="s">
        <v>78</v>
      </c>
      <c r="AV369" s="12" t="s">
        <v>76</v>
      </c>
      <c r="AW369" s="12" t="s">
        <v>31</v>
      </c>
      <c r="AX369" s="12" t="s">
        <v>69</v>
      </c>
      <c r="AY369" s="161" t="s">
        <v>151</v>
      </c>
    </row>
    <row r="370" spans="2:65" s="12" customFormat="1" ht="11.25">
      <c r="B370" s="159"/>
      <c r="D370" s="160" t="s">
        <v>159</v>
      </c>
      <c r="E370" s="161" t="s">
        <v>1</v>
      </c>
      <c r="F370" s="162" t="s">
        <v>594</v>
      </c>
      <c r="H370" s="161" t="s">
        <v>1</v>
      </c>
      <c r="I370" s="163"/>
      <c r="L370" s="159"/>
      <c r="M370" s="164"/>
      <c r="N370" s="165"/>
      <c r="O370" s="165"/>
      <c r="P370" s="165"/>
      <c r="Q370" s="165"/>
      <c r="R370" s="165"/>
      <c r="S370" s="165"/>
      <c r="T370" s="166"/>
      <c r="AT370" s="161" t="s">
        <v>159</v>
      </c>
      <c r="AU370" s="161" t="s">
        <v>78</v>
      </c>
      <c r="AV370" s="12" t="s">
        <v>76</v>
      </c>
      <c r="AW370" s="12" t="s">
        <v>31</v>
      </c>
      <c r="AX370" s="12" t="s">
        <v>69</v>
      </c>
      <c r="AY370" s="161" t="s">
        <v>151</v>
      </c>
    </row>
    <row r="371" spans="2:65" s="13" customFormat="1" ht="11.25">
      <c r="B371" s="167"/>
      <c r="D371" s="160" t="s">
        <v>159</v>
      </c>
      <c r="E371" s="168" t="s">
        <v>1</v>
      </c>
      <c r="F371" s="169" t="s">
        <v>595</v>
      </c>
      <c r="H371" s="170">
        <v>3.15</v>
      </c>
      <c r="I371" s="171"/>
      <c r="L371" s="167"/>
      <c r="M371" s="172"/>
      <c r="N371" s="173"/>
      <c r="O371" s="173"/>
      <c r="P371" s="173"/>
      <c r="Q371" s="173"/>
      <c r="R371" s="173"/>
      <c r="S371" s="173"/>
      <c r="T371" s="174"/>
      <c r="AT371" s="168" t="s">
        <v>159</v>
      </c>
      <c r="AU371" s="168" t="s">
        <v>78</v>
      </c>
      <c r="AV371" s="13" t="s">
        <v>78</v>
      </c>
      <c r="AW371" s="13" t="s">
        <v>31</v>
      </c>
      <c r="AX371" s="13" t="s">
        <v>69</v>
      </c>
      <c r="AY371" s="168" t="s">
        <v>151</v>
      </c>
    </row>
    <row r="372" spans="2:65" s="12" customFormat="1" ht="11.25">
      <c r="B372" s="159"/>
      <c r="D372" s="160" t="s">
        <v>159</v>
      </c>
      <c r="E372" s="161" t="s">
        <v>1</v>
      </c>
      <c r="F372" s="162" t="s">
        <v>357</v>
      </c>
      <c r="H372" s="161" t="s">
        <v>1</v>
      </c>
      <c r="I372" s="163"/>
      <c r="L372" s="159"/>
      <c r="M372" s="164"/>
      <c r="N372" s="165"/>
      <c r="O372" s="165"/>
      <c r="P372" s="165"/>
      <c r="Q372" s="165"/>
      <c r="R372" s="165"/>
      <c r="S372" s="165"/>
      <c r="T372" s="166"/>
      <c r="AT372" s="161" t="s">
        <v>159</v>
      </c>
      <c r="AU372" s="161" t="s">
        <v>78</v>
      </c>
      <c r="AV372" s="12" t="s">
        <v>76</v>
      </c>
      <c r="AW372" s="12" t="s">
        <v>31</v>
      </c>
      <c r="AX372" s="12" t="s">
        <v>69</v>
      </c>
      <c r="AY372" s="161" t="s">
        <v>151</v>
      </c>
    </row>
    <row r="373" spans="2:65" s="13" customFormat="1" ht="11.25">
      <c r="B373" s="167"/>
      <c r="D373" s="160" t="s">
        <v>159</v>
      </c>
      <c r="E373" s="168" t="s">
        <v>1</v>
      </c>
      <c r="F373" s="169" t="s">
        <v>596</v>
      </c>
      <c r="H373" s="170">
        <v>11.25</v>
      </c>
      <c r="I373" s="171"/>
      <c r="L373" s="167"/>
      <c r="M373" s="172"/>
      <c r="N373" s="173"/>
      <c r="O373" s="173"/>
      <c r="P373" s="173"/>
      <c r="Q373" s="173"/>
      <c r="R373" s="173"/>
      <c r="S373" s="173"/>
      <c r="T373" s="174"/>
      <c r="AT373" s="168" t="s">
        <v>159</v>
      </c>
      <c r="AU373" s="168" t="s">
        <v>78</v>
      </c>
      <c r="AV373" s="13" t="s">
        <v>78</v>
      </c>
      <c r="AW373" s="13" t="s">
        <v>31</v>
      </c>
      <c r="AX373" s="13" t="s">
        <v>69</v>
      </c>
      <c r="AY373" s="168" t="s">
        <v>151</v>
      </c>
    </row>
    <row r="374" spans="2:65" s="12" customFormat="1" ht="11.25">
      <c r="B374" s="159"/>
      <c r="D374" s="160" t="s">
        <v>159</v>
      </c>
      <c r="E374" s="161" t="s">
        <v>1</v>
      </c>
      <c r="F374" s="162" t="s">
        <v>359</v>
      </c>
      <c r="H374" s="161" t="s">
        <v>1</v>
      </c>
      <c r="I374" s="163"/>
      <c r="L374" s="159"/>
      <c r="M374" s="164"/>
      <c r="N374" s="165"/>
      <c r="O374" s="165"/>
      <c r="P374" s="165"/>
      <c r="Q374" s="165"/>
      <c r="R374" s="165"/>
      <c r="S374" s="165"/>
      <c r="T374" s="166"/>
      <c r="AT374" s="161" t="s">
        <v>159</v>
      </c>
      <c r="AU374" s="161" t="s">
        <v>78</v>
      </c>
      <c r="AV374" s="12" t="s">
        <v>76</v>
      </c>
      <c r="AW374" s="12" t="s">
        <v>31</v>
      </c>
      <c r="AX374" s="12" t="s">
        <v>69</v>
      </c>
      <c r="AY374" s="161" t="s">
        <v>151</v>
      </c>
    </row>
    <row r="375" spans="2:65" s="13" customFormat="1" ht="11.25">
      <c r="B375" s="167"/>
      <c r="D375" s="160" t="s">
        <v>159</v>
      </c>
      <c r="E375" s="168" t="s">
        <v>1</v>
      </c>
      <c r="F375" s="169" t="s">
        <v>597</v>
      </c>
      <c r="H375" s="170">
        <v>11.16</v>
      </c>
      <c r="I375" s="171"/>
      <c r="L375" s="167"/>
      <c r="M375" s="172"/>
      <c r="N375" s="173"/>
      <c r="O375" s="173"/>
      <c r="P375" s="173"/>
      <c r="Q375" s="173"/>
      <c r="R375" s="173"/>
      <c r="S375" s="173"/>
      <c r="T375" s="174"/>
      <c r="AT375" s="168" t="s">
        <v>159</v>
      </c>
      <c r="AU375" s="168" t="s">
        <v>78</v>
      </c>
      <c r="AV375" s="13" t="s">
        <v>78</v>
      </c>
      <c r="AW375" s="13" t="s">
        <v>31</v>
      </c>
      <c r="AX375" s="13" t="s">
        <v>69</v>
      </c>
      <c r="AY375" s="168" t="s">
        <v>151</v>
      </c>
    </row>
    <row r="376" spans="2:65" s="12" customFormat="1" ht="11.25">
      <c r="B376" s="159"/>
      <c r="D376" s="160" t="s">
        <v>159</v>
      </c>
      <c r="E376" s="161" t="s">
        <v>1</v>
      </c>
      <c r="F376" s="162" t="s">
        <v>360</v>
      </c>
      <c r="H376" s="161" t="s">
        <v>1</v>
      </c>
      <c r="I376" s="163"/>
      <c r="L376" s="159"/>
      <c r="M376" s="164"/>
      <c r="N376" s="165"/>
      <c r="O376" s="165"/>
      <c r="P376" s="165"/>
      <c r="Q376" s="165"/>
      <c r="R376" s="165"/>
      <c r="S376" s="165"/>
      <c r="T376" s="166"/>
      <c r="AT376" s="161" t="s">
        <v>159</v>
      </c>
      <c r="AU376" s="161" t="s">
        <v>78</v>
      </c>
      <c r="AV376" s="12" t="s">
        <v>76</v>
      </c>
      <c r="AW376" s="12" t="s">
        <v>31</v>
      </c>
      <c r="AX376" s="12" t="s">
        <v>69</v>
      </c>
      <c r="AY376" s="161" t="s">
        <v>151</v>
      </c>
    </row>
    <row r="377" spans="2:65" s="13" customFormat="1" ht="11.25">
      <c r="B377" s="167"/>
      <c r="D377" s="160" t="s">
        <v>159</v>
      </c>
      <c r="E377" s="168" t="s">
        <v>1</v>
      </c>
      <c r="F377" s="169" t="s">
        <v>598</v>
      </c>
      <c r="H377" s="170">
        <v>10.92</v>
      </c>
      <c r="I377" s="171"/>
      <c r="L377" s="167"/>
      <c r="M377" s="172"/>
      <c r="N377" s="173"/>
      <c r="O377" s="173"/>
      <c r="P377" s="173"/>
      <c r="Q377" s="173"/>
      <c r="R377" s="173"/>
      <c r="S377" s="173"/>
      <c r="T377" s="174"/>
      <c r="AT377" s="168" t="s">
        <v>159</v>
      </c>
      <c r="AU377" s="168" t="s">
        <v>78</v>
      </c>
      <c r="AV377" s="13" t="s">
        <v>78</v>
      </c>
      <c r="AW377" s="13" t="s">
        <v>31</v>
      </c>
      <c r="AX377" s="13" t="s">
        <v>69</v>
      </c>
      <c r="AY377" s="168" t="s">
        <v>151</v>
      </c>
    </row>
    <row r="378" spans="2:65" s="12" customFormat="1" ht="11.25">
      <c r="B378" s="159"/>
      <c r="D378" s="160" t="s">
        <v>159</v>
      </c>
      <c r="E378" s="161" t="s">
        <v>1</v>
      </c>
      <c r="F378" s="162" t="s">
        <v>599</v>
      </c>
      <c r="H378" s="161" t="s">
        <v>1</v>
      </c>
      <c r="I378" s="163"/>
      <c r="L378" s="159"/>
      <c r="M378" s="164"/>
      <c r="N378" s="165"/>
      <c r="O378" s="165"/>
      <c r="P378" s="165"/>
      <c r="Q378" s="165"/>
      <c r="R378" s="165"/>
      <c r="S378" s="165"/>
      <c r="T378" s="166"/>
      <c r="AT378" s="161" t="s">
        <v>159</v>
      </c>
      <c r="AU378" s="161" t="s">
        <v>78</v>
      </c>
      <c r="AV378" s="12" t="s">
        <v>76</v>
      </c>
      <c r="AW378" s="12" t="s">
        <v>31</v>
      </c>
      <c r="AX378" s="12" t="s">
        <v>69</v>
      </c>
      <c r="AY378" s="161" t="s">
        <v>151</v>
      </c>
    </row>
    <row r="379" spans="2:65" s="13" customFormat="1" ht="11.25">
      <c r="B379" s="167"/>
      <c r="D379" s="160" t="s">
        <v>159</v>
      </c>
      <c r="E379" s="168" t="s">
        <v>1</v>
      </c>
      <c r="F379" s="169" t="s">
        <v>600</v>
      </c>
      <c r="H379" s="170">
        <v>-5.3760000000000003</v>
      </c>
      <c r="I379" s="171"/>
      <c r="L379" s="167"/>
      <c r="M379" s="172"/>
      <c r="N379" s="173"/>
      <c r="O379" s="173"/>
      <c r="P379" s="173"/>
      <c r="Q379" s="173"/>
      <c r="R379" s="173"/>
      <c r="S379" s="173"/>
      <c r="T379" s="174"/>
      <c r="AT379" s="168" t="s">
        <v>159</v>
      </c>
      <c r="AU379" s="168" t="s">
        <v>78</v>
      </c>
      <c r="AV379" s="13" t="s">
        <v>78</v>
      </c>
      <c r="AW379" s="13" t="s">
        <v>31</v>
      </c>
      <c r="AX379" s="13" t="s">
        <v>69</v>
      </c>
      <c r="AY379" s="168" t="s">
        <v>151</v>
      </c>
    </row>
    <row r="380" spans="2:65" s="13" customFormat="1" ht="11.25">
      <c r="B380" s="167"/>
      <c r="D380" s="160" t="s">
        <v>159</v>
      </c>
      <c r="E380" s="168" t="s">
        <v>1</v>
      </c>
      <c r="F380" s="169" t="s">
        <v>601</v>
      </c>
      <c r="H380" s="170">
        <v>-2.52</v>
      </c>
      <c r="I380" s="171"/>
      <c r="L380" s="167"/>
      <c r="M380" s="172"/>
      <c r="N380" s="173"/>
      <c r="O380" s="173"/>
      <c r="P380" s="173"/>
      <c r="Q380" s="173"/>
      <c r="R380" s="173"/>
      <c r="S380" s="173"/>
      <c r="T380" s="174"/>
      <c r="AT380" s="168" t="s">
        <v>159</v>
      </c>
      <c r="AU380" s="168" t="s">
        <v>78</v>
      </c>
      <c r="AV380" s="13" t="s">
        <v>78</v>
      </c>
      <c r="AW380" s="13" t="s">
        <v>31</v>
      </c>
      <c r="AX380" s="13" t="s">
        <v>69</v>
      </c>
      <c r="AY380" s="168" t="s">
        <v>151</v>
      </c>
    </row>
    <row r="381" spans="2:65" s="13" customFormat="1" ht="11.25">
      <c r="B381" s="167"/>
      <c r="D381" s="160" t="s">
        <v>159</v>
      </c>
      <c r="E381" s="168" t="s">
        <v>1</v>
      </c>
      <c r="F381" s="169" t="s">
        <v>602</v>
      </c>
      <c r="H381" s="170">
        <v>-3.5840000000000001</v>
      </c>
      <c r="I381" s="171"/>
      <c r="L381" s="167"/>
      <c r="M381" s="172"/>
      <c r="N381" s="173"/>
      <c r="O381" s="173"/>
      <c r="P381" s="173"/>
      <c r="Q381" s="173"/>
      <c r="R381" s="173"/>
      <c r="S381" s="173"/>
      <c r="T381" s="174"/>
      <c r="AT381" s="168" t="s">
        <v>159</v>
      </c>
      <c r="AU381" s="168" t="s">
        <v>78</v>
      </c>
      <c r="AV381" s="13" t="s">
        <v>78</v>
      </c>
      <c r="AW381" s="13" t="s">
        <v>31</v>
      </c>
      <c r="AX381" s="13" t="s">
        <v>69</v>
      </c>
      <c r="AY381" s="168" t="s">
        <v>151</v>
      </c>
    </row>
    <row r="382" spans="2:65" s="14" customFormat="1" ht="11.25">
      <c r="B382" s="175"/>
      <c r="D382" s="160" t="s">
        <v>159</v>
      </c>
      <c r="E382" s="176" t="s">
        <v>1</v>
      </c>
      <c r="F382" s="177" t="s">
        <v>162</v>
      </c>
      <c r="H382" s="178">
        <v>25</v>
      </c>
      <c r="I382" s="179"/>
      <c r="L382" s="175"/>
      <c r="M382" s="180"/>
      <c r="N382" s="181"/>
      <c r="O382" s="181"/>
      <c r="P382" s="181"/>
      <c r="Q382" s="181"/>
      <c r="R382" s="181"/>
      <c r="S382" s="181"/>
      <c r="T382" s="182"/>
      <c r="AT382" s="176" t="s">
        <v>159</v>
      </c>
      <c r="AU382" s="176" t="s">
        <v>78</v>
      </c>
      <c r="AV382" s="14" t="s">
        <v>157</v>
      </c>
      <c r="AW382" s="14" t="s">
        <v>31</v>
      </c>
      <c r="AX382" s="14" t="s">
        <v>76</v>
      </c>
      <c r="AY382" s="176" t="s">
        <v>151</v>
      </c>
    </row>
    <row r="383" spans="2:65" s="1" customFormat="1" ht="16.5" customHeight="1">
      <c r="B383" s="146"/>
      <c r="C383" s="147" t="s">
        <v>603</v>
      </c>
      <c r="D383" s="147" t="s">
        <v>153</v>
      </c>
      <c r="E383" s="148" t="s">
        <v>604</v>
      </c>
      <c r="F383" s="149" t="s">
        <v>605</v>
      </c>
      <c r="G383" s="150" t="s">
        <v>156</v>
      </c>
      <c r="H383" s="151">
        <v>15.87</v>
      </c>
      <c r="I383" s="152"/>
      <c r="J383" s="153">
        <f>ROUND(I383*H383,2)</f>
        <v>0</v>
      </c>
      <c r="K383" s="149" t="s">
        <v>1</v>
      </c>
      <c r="L383" s="31"/>
      <c r="M383" s="154" t="s">
        <v>1</v>
      </c>
      <c r="N383" s="155" t="s">
        <v>40</v>
      </c>
      <c r="O383" s="50"/>
      <c r="P383" s="156">
        <f>O383*H383</f>
        <v>0</v>
      </c>
      <c r="Q383" s="156">
        <v>0</v>
      </c>
      <c r="R383" s="156">
        <f>Q383*H383</f>
        <v>0</v>
      </c>
      <c r="S383" s="156">
        <v>0</v>
      </c>
      <c r="T383" s="157">
        <f>S383*H383</f>
        <v>0</v>
      </c>
      <c r="AR383" s="17" t="s">
        <v>157</v>
      </c>
      <c r="AT383" s="17" t="s">
        <v>153</v>
      </c>
      <c r="AU383" s="17" t="s">
        <v>78</v>
      </c>
      <c r="AY383" s="17" t="s">
        <v>151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7" t="s">
        <v>76</v>
      </c>
      <c r="BK383" s="158">
        <f>ROUND(I383*H383,2)</f>
        <v>0</v>
      </c>
      <c r="BL383" s="17" t="s">
        <v>157</v>
      </c>
      <c r="BM383" s="17" t="s">
        <v>606</v>
      </c>
    </row>
    <row r="384" spans="2:65" s="12" customFormat="1" ht="11.25">
      <c r="B384" s="159"/>
      <c r="D384" s="160" t="s">
        <v>159</v>
      </c>
      <c r="E384" s="161" t="s">
        <v>1</v>
      </c>
      <c r="F384" s="162" t="s">
        <v>453</v>
      </c>
      <c r="H384" s="161" t="s">
        <v>1</v>
      </c>
      <c r="I384" s="163"/>
      <c r="L384" s="159"/>
      <c r="M384" s="164"/>
      <c r="N384" s="165"/>
      <c r="O384" s="165"/>
      <c r="P384" s="165"/>
      <c r="Q384" s="165"/>
      <c r="R384" s="165"/>
      <c r="S384" s="165"/>
      <c r="T384" s="166"/>
      <c r="AT384" s="161" t="s">
        <v>159</v>
      </c>
      <c r="AU384" s="161" t="s">
        <v>78</v>
      </c>
      <c r="AV384" s="12" t="s">
        <v>76</v>
      </c>
      <c r="AW384" s="12" t="s">
        <v>31</v>
      </c>
      <c r="AX384" s="12" t="s">
        <v>69</v>
      </c>
      <c r="AY384" s="161" t="s">
        <v>151</v>
      </c>
    </row>
    <row r="385" spans="2:65" s="12" customFormat="1" ht="11.25">
      <c r="B385" s="159"/>
      <c r="D385" s="160" t="s">
        <v>159</v>
      </c>
      <c r="E385" s="161" t="s">
        <v>1</v>
      </c>
      <c r="F385" s="162" t="s">
        <v>594</v>
      </c>
      <c r="H385" s="161" t="s">
        <v>1</v>
      </c>
      <c r="I385" s="163"/>
      <c r="L385" s="159"/>
      <c r="M385" s="164"/>
      <c r="N385" s="165"/>
      <c r="O385" s="165"/>
      <c r="P385" s="165"/>
      <c r="Q385" s="165"/>
      <c r="R385" s="165"/>
      <c r="S385" s="165"/>
      <c r="T385" s="166"/>
      <c r="AT385" s="161" t="s">
        <v>159</v>
      </c>
      <c r="AU385" s="161" t="s">
        <v>78</v>
      </c>
      <c r="AV385" s="12" t="s">
        <v>76</v>
      </c>
      <c r="AW385" s="12" t="s">
        <v>31</v>
      </c>
      <c r="AX385" s="12" t="s">
        <v>69</v>
      </c>
      <c r="AY385" s="161" t="s">
        <v>151</v>
      </c>
    </row>
    <row r="386" spans="2:65" s="13" customFormat="1" ht="11.25">
      <c r="B386" s="167"/>
      <c r="D386" s="160" t="s">
        <v>159</v>
      </c>
      <c r="E386" s="168" t="s">
        <v>1</v>
      </c>
      <c r="F386" s="169" t="s">
        <v>607</v>
      </c>
      <c r="H386" s="170">
        <v>4.05</v>
      </c>
      <c r="I386" s="171"/>
      <c r="L386" s="167"/>
      <c r="M386" s="172"/>
      <c r="N386" s="173"/>
      <c r="O386" s="173"/>
      <c r="P386" s="173"/>
      <c r="Q386" s="173"/>
      <c r="R386" s="173"/>
      <c r="S386" s="173"/>
      <c r="T386" s="174"/>
      <c r="AT386" s="168" t="s">
        <v>159</v>
      </c>
      <c r="AU386" s="168" t="s">
        <v>78</v>
      </c>
      <c r="AV386" s="13" t="s">
        <v>78</v>
      </c>
      <c r="AW386" s="13" t="s">
        <v>31</v>
      </c>
      <c r="AX386" s="13" t="s">
        <v>69</v>
      </c>
      <c r="AY386" s="168" t="s">
        <v>151</v>
      </c>
    </row>
    <row r="387" spans="2:65" s="12" customFormat="1" ht="11.25">
      <c r="B387" s="159"/>
      <c r="D387" s="160" t="s">
        <v>159</v>
      </c>
      <c r="E387" s="161" t="s">
        <v>1</v>
      </c>
      <c r="F387" s="162" t="s">
        <v>357</v>
      </c>
      <c r="H387" s="161" t="s">
        <v>1</v>
      </c>
      <c r="I387" s="163"/>
      <c r="L387" s="159"/>
      <c r="M387" s="164"/>
      <c r="N387" s="165"/>
      <c r="O387" s="165"/>
      <c r="P387" s="165"/>
      <c r="Q387" s="165"/>
      <c r="R387" s="165"/>
      <c r="S387" s="165"/>
      <c r="T387" s="166"/>
      <c r="AT387" s="161" t="s">
        <v>159</v>
      </c>
      <c r="AU387" s="161" t="s">
        <v>78</v>
      </c>
      <c r="AV387" s="12" t="s">
        <v>76</v>
      </c>
      <c r="AW387" s="12" t="s">
        <v>31</v>
      </c>
      <c r="AX387" s="12" t="s">
        <v>69</v>
      </c>
      <c r="AY387" s="161" t="s">
        <v>151</v>
      </c>
    </row>
    <row r="388" spans="2:65" s="13" customFormat="1" ht="11.25">
      <c r="B388" s="167"/>
      <c r="D388" s="160" t="s">
        <v>159</v>
      </c>
      <c r="E388" s="168" t="s">
        <v>1</v>
      </c>
      <c r="F388" s="169" t="s">
        <v>608</v>
      </c>
      <c r="H388" s="170">
        <v>4.6920000000000002</v>
      </c>
      <c r="I388" s="171"/>
      <c r="L388" s="167"/>
      <c r="M388" s="172"/>
      <c r="N388" s="173"/>
      <c r="O388" s="173"/>
      <c r="P388" s="173"/>
      <c r="Q388" s="173"/>
      <c r="R388" s="173"/>
      <c r="S388" s="173"/>
      <c r="T388" s="174"/>
      <c r="AT388" s="168" t="s">
        <v>159</v>
      </c>
      <c r="AU388" s="168" t="s">
        <v>78</v>
      </c>
      <c r="AV388" s="13" t="s">
        <v>78</v>
      </c>
      <c r="AW388" s="13" t="s">
        <v>31</v>
      </c>
      <c r="AX388" s="13" t="s">
        <v>69</v>
      </c>
      <c r="AY388" s="168" t="s">
        <v>151</v>
      </c>
    </row>
    <row r="389" spans="2:65" s="12" customFormat="1" ht="11.25">
      <c r="B389" s="159"/>
      <c r="D389" s="160" t="s">
        <v>159</v>
      </c>
      <c r="E389" s="161" t="s">
        <v>1</v>
      </c>
      <c r="F389" s="162" t="s">
        <v>359</v>
      </c>
      <c r="H389" s="161" t="s">
        <v>1</v>
      </c>
      <c r="I389" s="163"/>
      <c r="L389" s="159"/>
      <c r="M389" s="164"/>
      <c r="N389" s="165"/>
      <c r="O389" s="165"/>
      <c r="P389" s="165"/>
      <c r="Q389" s="165"/>
      <c r="R389" s="165"/>
      <c r="S389" s="165"/>
      <c r="T389" s="166"/>
      <c r="AT389" s="161" t="s">
        <v>159</v>
      </c>
      <c r="AU389" s="161" t="s">
        <v>78</v>
      </c>
      <c r="AV389" s="12" t="s">
        <v>76</v>
      </c>
      <c r="AW389" s="12" t="s">
        <v>31</v>
      </c>
      <c r="AX389" s="12" t="s">
        <v>69</v>
      </c>
      <c r="AY389" s="161" t="s">
        <v>151</v>
      </c>
    </row>
    <row r="390" spans="2:65" s="13" customFormat="1" ht="11.25">
      <c r="B390" s="167"/>
      <c r="D390" s="160" t="s">
        <v>159</v>
      </c>
      <c r="E390" s="168" t="s">
        <v>1</v>
      </c>
      <c r="F390" s="169" t="s">
        <v>609</v>
      </c>
      <c r="H390" s="170">
        <v>3.4740000000000002</v>
      </c>
      <c r="I390" s="171"/>
      <c r="L390" s="167"/>
      <c r="M390" s="172"/>
      <c r="N390" s="173"/>
      <c r="O390" s="173"/>
      <c r="P390" s="173"/>
      <c r="Q390" s="173"/>
      <c r="R390" s="173"/>
      <c r="S390" s="173"/>
      <c r="T390" s="174"/>
      <c r="AT390" s="168" t="s">
        <v>159</v>
      </c>
      <c r="AU390" s="168" t="s">
        <v>78</v>
      </c>
      <c r="AV390" s="13" t="s">
        <v>78</v>
      </c>
      <c r="AW390" s="13" t="s">
        <v>31</v>
      </c>
      <c r="AX390" s="13" t="s">
        <v>69</v>
      </c>
      <c r="AY390" s="168" t="s">
        <v>151</v>
      </c>
    </row>
    <row r="391" spans="2:65" s="12" customFormat="1" ht="11.25">
      <c r="B391" s="159"/>
      <c r="D391" s="160" t="s">
        <v>159</v>
      </c>
      <c r="E391" s="161" t="s">
        <v>1</v>
      </c>
      <c r="F391" s="162" t="s">
        <v>360</v>
      </c>
      <c r="H391" s="161" t="s">
        <v>1</v>
      </c>
      <c r="I391" s="163"/>
      <c r="L391" s="159"/>
      <c r="M391" s="164"/>
      <c r="N391" s="165"/>
      <c r="O391" s="165"/>
      <c r="P391" s="165"/>
      <c r="Q391" s="165"/>
      <c r="R391" s="165"/>
      <c r="S391" s="165"/>
      <c r="T391" s="166"/>
      <c r="AT391" s="161" t="s">
        <v>159</v>
      </c>
      <c r="AU391" s="161" t="s">
        <v>78</v>
      </c>
      <c r="AV391" s="12" t="s">
        <v>76</v>
      </c>
      <c r="AW391" s="12" t="s">
        <v>31</v>
      </c>
      <c r="AX391" s="12" t="s">
        <v>69</v>
      </c>
      <c r="AY391" s="161" t="s">
        <v>151</v>
      </c>
    </row>
    <row r="392" spans="2:65" s="13" customFormat="1" ht="11.25">
      <c r="B392" s="167"/>
      <c r="D392" s="160" t="s">
        <v>159</v>
      </c>
      <c r="E392" s="168" t="s">
        <v>1</v>
      </c>
      <c r="F392" s="169" t="s">
        <v>610</v>
      </c>
      <c r="H392" s="170">
        <v>3.6539999999999999</v>
      </c>
      <c r="I392" s="171"/>
      <c r="L392" s="167"/>
      <c r="M392" s="172"/>
      <c r="N392" s="173"/>
      <c r="O392" s="173"/>
      <c r="P392" s="173"/>
      <c r="Q392" s="173"/>
      <c r="R392" s="173"/>
      <c r="S392" s="173"/>
      <c r="T392" s="174"/>
      <c r="AT392" s="168" t="s">
        <v>159</v>
      </c>
      <c r="AU392" s="168" t="s">
        <v>78</v>
      </c>
      <c r="AV392" s="13" t="s">
        <v>78</v>
      </c>
      <c r="AW392" s="13" t="s">
        <v>31</v>
      </c>
      <c r="AX392" s="13" t="s">
        <v>69</v>
      </c>
      <c r="AY392" s="168" t="s">
        <v>151</v>
      </c>
    </row>
    <row r="393" spans="2:65" s="14" customFormat="1" ht="11.25">
      <c r="B393" s="175"/>
      <c r="D393" s="160" t="s">
        <v>159</v>
      </c>
      <c r="E393" s="176" t="s">
        <v>1</v>
      </c>
      <c r="F393" s="177" t="s">
        <v>162</v>
      </c>
      <c r="H393" s="178">
        <v>15.87</v>
      </c>
      <c r="I393" s="179"/>
      <c r="L393" s="175"/>
      <c r="M393" s="180"/>
      <c r="N393" s="181"/>
      <c r="O393" s="181"/>
      <c r="P393" s="181"/>
      <c r="Q393" s="181"/>
      <c r="R393" s="181"/>
      <c r="S393" s="181"/>
      <c r="T393" s="182"/>
      <c r="AT393" s="176" t="s">
        <v>159</v>
      </c>
      <c r="AU393" s="176" t="s">
        <v>78</v>
      </c>
      <c r="AV393" s="14" t="s">
        <v>157</v>
      </c>
      <c r="AW393" s="14" t="s">
        <v>31</v>
      </c>
      <c r="AX393" s="14" t="s">
        <v>76</v>
      </c>
      <c r="AY393" s="176" t="s">
        <v>151</v>
      </c>
    </row>
    <row r="394" spans="2:65" s="1" customFormat="1" ht="16.5" customHeight="1">
      <c r="B394" s="146"/>
      <c r="C394" s="147" t="s">
        <v>611</v>
      </c>
      <c r="D394" s="147" t="s">
        <v>153</v>
      </c>
      <c r="E394" s="148" t="s">
        <v>612</v>
      </c>
      <c r="F394" s="149" t="s">
        <v>613</v>
      </c>
      <c r="G394" s="150" t="s">
        <v>156</v>
      </c>
      <c r="H394" s="151">
        <v>51.816000000000003</v>
      </c>
      <c r="I394" s="152"/>
      <c r="J394" s="153">
        <f>ROUND(I394*H394,2)</f>
        <v>0</v>
      </c>
      <c r="K394" s="149" t="s">
        <v>1</v>
      </c>
      <c r="L394" s="31"/>
      <c r="M394" s="154" t="s">
        <v>1</v>
      </c>
      <c r="N394" s="155" t="s">
        <v>40</v>
      </c>
      <c r="O394" s="50"/>
      <c r="P394" s="156">
        <f>O394*H394</f>
        <v>0</v>
      </c>
      <c r="Q394" s="156">
        <v>0</v>
      </c>
      <c r="R394" s="156">
        <f>Q394*H394</f>
        <v>0</v>
      </c>
      <c r="S394" s="156">
        <v>0</v>
      </c>
      <c r="T394" s="157">
        <f>S394*H394</f>
        <v>0</v>
      </c>
      <c r="AR394" s="17" t="s">
        <v>157</v>
      </c>
      <c r="AT394" s="17" t="s">
        <v>153</v>
      </c>
      <c r="AU394" s="17" t="s">
        <v>78</v>
      </c>
      <c r="AY394" s="17" t="s">
        <v>151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7" t="s">
        <v>76</v>
      </c>
      <c r="BK394" s="158">
        <f>ROUND(I394*H394,2)</f>
        <v>0</v>
      </c>
      <c r="BL394" s="17" t="s">
        <v>157</v>
      </c>
      <c r="BM394" s="17" t="s">
        <v>614</v>
      </c>
    </row>
    <row r="395" spans="2:65" s="12" customFormat="1" ht="11.25">
      <c r="B395" s="159"/>
      <c r="D395" s="160" t="s">
        <v>159</v>
      </c>
      <c r="E395" s="161" t="s">
        <v>1</v>
      </c>
      <c r="F395" s="162" t="s">
        <v>615</v>
      </c>
      <c r="H395" s="161" t="s">
        <v>1</v>
      </c>
      <c r="I395" s="163"/>
      <c r="L395" s="159"/>
      <c r="M395" s="164"/>
      <c r="N395" s="165"/>
      <c r="O395" s="165"/>
      <c r="P395" s="165"/>
      <c r="Q395" s="165"/>
      <c r="R395" s="165"/>
      <c r="S395" s="165"/>
      <c r="T395" s="166"/>
      <c r="AT395" s="161" t="s">
        <v>159</v>
      </c>
      <c r="AU395" s="161" t="s">
        <v>78</v>
      </c>
      <c r="AV395" s="12" t="s">
        <v>76</v>
      </c>
      <c r="AW395" s="12" t="s">
        <v>31</v>
      </c>
      <c r="AX395" s="12" t="s">
        <v>69</v>
      </c>
      <c r="AY395" s="161" t="s">
        <v>151</v>
      </c>
    </row>
    <row r="396" spans="2:65" s="13" customFormat="1" ht="11.25">
      <c r="B396" s="167"/>
      <c r="D396" s="160" t="s">
        <v>159</v>
      </c>
      <c r="E396" s="168" t="s">
        <v>1</v>
      </c>
      <c r="F396" s="169" t="s">
        <v>616</v>
      </c>
      <c r="H396" s="170">
        <v>51.816000000000003</v>
      </c>
      <c r="I396" s="171"/>
      <c r="L396" s="167"/>
      <c r="M396" s="172"/>
      <c r="N396" s="173"/>
      <c r="O396" s="173"/>
      <c r="P396" s="173"/>
      <c r="Q396" s="173"/>
      <c r="R396" s="173"/>
      <c r="S396" s="173"/>
      <c r="T396" s="174"/>
      <c r="AT396" s="168" t="s">
        <v>159</v>
      </c>
      <c r="AU396" s="168" t="s">
        <v>78</v>
      </c>
      <c r="AV396" s="13" t="s">
        <v>78</v>
      </c>
      <c r="AW396" s="13" t="s">
        <v>31</v>
      </c>
      <c r="AX396" s="13" t="s">
        <v>69</v>
      </c>
      <c r="AY396" s="168" t="s">
        <v>151</v>
      </c>
    </row>
    <row r="397" spans="2:65" s="14" customFormat="1" ht="11.25">
      <c r="B397" s="175"/>
      <c r="D397" s="160" t="s">
        <v>159</v>
      </c>
      <c r="E397" s="176" t="s">
        <v>1</v>
      </c>
      <c r="F397" s="177" t="s">
        <v>162</v>
      </c>
      <c r="H397" s="178">
        <v>51.816000000000003</v>
      </c>
      <c r="I397" s="179"/>
      <c r="L397" s="175"/>
      <c r="M397" s="180"/>
      <c r="N397" s="181"/>
      <c r="O397" s="181"/>
      <c r="P397" s="181"/>
      <c r="Q397" s="181"/>
      <c r="R397" s="181"/>
      <c r="S397" s="181"/>
      <c r="T397" s="182"/>
      <c r="AT397" s="176" t="s">
        <v>159</v>
      </c>
      <c r="AU397" s="176" t="s">
        <v>78</v>
      </c>
      <c r="AV397" s="14" t="s">
        <v>157</v>
      </c>
      <c r="AW397" s="14" t="s">
        <v>31</v>
      </c>
      <c r="AX397" s="14" t="s">
        <v>76</v>
      </c>
      <c r="AY397" s="176" t="s">
        <v>151</v>
      </c>
    </row>
    <row r="398" spans="2:65" s="1" customFormat="1" ht="16.5" customHeight="1">
      <c r="B398" s="146"/>
      <c r="C398" s="147" t="s">
        <v>617</v>
      </c>
      <c r="D398" s="147" t="s">
        <v>153</v>
      </c>
      <c r="E398" s="148" t="s">
        <v>618</v>
      </c>
      <c r="F398" s="149" t="s">
        <v>619</v>
      </c>
      <c r="G398" s="150" t="s">
        <v>156</v>
      </c>
      <c r="H398" s="151">
        <v>115.056</v>
      </c>
      <c r="I398" s="152"/>
      <c r="J398" s="153">
        <f>ROUND(I398*H398,2)</f>
        <v>0</v>
      </c>
      <c r="K398" s="149" t="s">
        <v>1</v>
      </c>
      <c r="L398" s="31"/>
      <c r="M398" s="154" t="s">
        <v>1</v>
      </c>
      <c r="N398" s="155" t="s">
        <v>40</v>
      </c>
      <c r="O398" s="50"/>
      <c r="P398" s="156">
        <f>O398*H398</f>
        <v>0</v>
      </c>
      <c r="Q398" s="156">
        <v>0</v>
      </c>
      <c r="R398" s="156">
        <f>Q398*H398</f>
        <v>0</v>
      </c>
      <c r="S398" s="156">
        <v>0</v>
      </c>
      <c r="T398" s="157">
        <f>S398*H398</f>
        <v>0</v>
      </c>
      <c r="AR398" s="17" t="s">
        <v>157</v>
      </c>
      <c r="AT398" s="17" t="s">
        <v>153</v>
      </c>
      <c r="AU398" s="17" t="s">
        <v>78</v>
      </c>
      <c r="AY398" s="17" t="s">
        <v>151</v>
      </c>
      <c r="BE398" s="158">
        <f>IF(N398="základní",J398,0)</f>
        <v>0</v>
      </c>
      <c r="BF398" s="158">
        <f>IF(N398="snížená",J398,0)</f>
        <v>0</v>
      </c>
      <c r="BG398" s="158">
        <f>IF(N398="zákl. přenesená",J398,0)</f>
        <v>0</v>
      </c>
      <c r="BH398" s="158">
        <f>IF(N398="sníž. přenesená",J398,0)</f>
        <v>0</v>
      </c>
      <c r="BI398" s="158">
        <f>IF(N398="nulová",J398,0)</f>
        <v>0</v>
      </c>
      <c r="BJ398" s="17" t="s">
        <v>76</v>
      </c>
      <c r="BK398" s="158">
        <f>ROUND(I398*H398,2)</f>
        <v>0</v>
      </c>
      <c r="BL398" s="17" t="s">
        <v>157</v>
      </c>
      <c r="BM398" s="17" t="s">
        <v>620</v>
      </c>
    </row>
    <row r="399" spans="2:65" s="12" customFormat="1" ht="11.25">
      <c r="B399" s="159"/>
      <c r="D399" s="160" t="s">
        <v>159</v>
      </c>
      <c r="E399" s="161" t="s">
        <v>1</v>
      </c>
      <c r="F399" s="162" t="s">
        <v>453</v>
      </c>
      <c r="H399" s="161" t="s">
        <v>1</v>
      </c>
      <c r="I399" s="163"/>
      <c r="L399" s="159"/>
      <c r="M399" s="164"/>
      <c r="N399" s="165"/>
      <c r="O399" s="165"/>
      <c r="P399" s="165"/>
      <c r="Q399" s="165"/>
      <c r="R399" s="165"/>
      <c r="S399" s="165"/>
      <c r="T399" s="166"/>
      <c r="AT399" s="161" t="s">
        <v>159</v>
      </c>
      <c r="AU399" s="161" t="s">
        <v>78</v>
      </c>
      <c r="AV399" s="12" t="s">
        <v>76</v>
      </c>
      <c r="AW399" s="12" t="s">
        <v>31</v>
      </c>
      <c r="AX399" s="12" t="s">
        <v>69</v>
      </c>
      <c r="AY399" s="161" t="s">
        <v>151</v>
      </c>
    </row>
    <row r="400" spans="2:65" s="12" customFormat="1" ht="11.25">
      <c r="B400" s="159"/>
      <c r="D400" s="160" t="s">
        <v>159</v>
      </c>
      <c r="E400" s="161" t="s">
        <v>1</v>
      </c>
      <c r="F400" s="162" t="s">
        <v>621</v>
      </c>
      <c r="H400" s="161" t="s">
        <v>1</v>
      </c>
      <c r="I400" s="163"/>
      <c r="L400" s="159"/>
      <c r="M400" s="164"/>
      <c r="N400" s="165"/>
      <c r="O400" s="165"/>
      <c r="P400" s="165"/>
      <c r="Q400" s="165"/>
      <c r="R400" s="165"/>
      <c r="S400" s="165"/>
      <c r="T400" s="166"/>
      <c r="AT400" s="161" t="s">
        <v>159</v>
      </c>
      <c r="AU400" s="161" t="s">
        <v>78</v>
      </c>
      <c r="AV400" s="12" t="s">
        <v>76</v>
      </c>
      <c r="AW400" s="12" t="s">
        <v>31</v>
      </c>
      <c r="AX400" s="12" t="s">
        <v>69</v>
      </c>
      <c r="AY400" s="161" t="s">
        <v>151</v>
      </c>
    </row>
    <row r="401" spans="2:65" s="13" customFormat="1" ht="11.25">
      <c r="B401" s="167"/>
      <c r="D401" s="160" t="s">
        <v>159</v>
      </c>
      <c r="E401" s="168" t="s">
        <v>1</v>
      </c>
      <c r="F401" s="169" t="s">
        <v>622</v>
      </c>
      <c r="H401" s="170">
        <v>3.1680000000000001</v>
      </c>
      <c r="I401" s="171"/>
      <c r="L401" s="167"/>
      <c r="M401" s="172"/>
      <c r="N401" s="173"/>
      <c r="O401" s="173"/>
      <c r="P401" s="173"/>
      <c r="Q401" s="173"/>
      <c r="R401" s="173"/>
      <c r="S401" s="173"/>
      <c r="T401" s="174"/>
      <c r="AT401" s="168" t="s">
        <v>159</v>
      </c>
      <c r="AU401" s="168" t="s">
        <v>78</v>
      </c>
      <c r="AV401" s="13" t="s">
        <v>78</v>
      </c>
      <c r="AW401" s="13" t="s">
        <v>31</v>
      </c>
      <c r="AX401" s="13" t="s">
        <v>69</v>
      </c>
      <c r="AY401" s="168" t="s">
        <v>151</v>
      </c>
    </row>
    <row r="402" spans="2:65" s="12" customFormat="1" ht="11.25">
      <c r="B402" s="159"/>
      <c r="D402" s="160" t="s">
        <v>159</v>
      </c>
      <c r="E402" s="161" t="s">
        <v>1</v>
      </c>
      <c r="F402" s="162" t="s">
        <v>623</v>
      </c>
      <c r="H402" s="161" t="s">
        <v>1</v>
      </c>
      <c r="I402" s="163"/>
      <c r="L402" s="159"/>
      <c r="M402" s="164"/>
      <c r="N402" s="165"/>
      <c r="O402" s="165"/>
      <c r="P402" s="165"/>
      <c r="Q402" s="165"/>
      <c r="R402" s="165"/>
      <c r="S402" s="165"/>
      <c r="T402" s="166"/>
      <c r="AT402" s="161" t="s">
        <v>159</v>
      </c>
      <c r="AU402" s="161" t="s">
        <v>78</v>
      </c>
      <c r="AV402" s="12" t="s">
        <v>76</v>
      </c>
      <c r="AW402" s="12" t="s">
        <v>31</v>
      </c>
      <c r="AX402" s="12" t="s">
        <v>69</v>
      </c>
      <c r="AY402" s="161" t="s">
        <v>151</v>
      </c>
    </row>
    <row r="403" spans="2:65" s="13" customFormat="1" ht="11.25">
      <c r="B403" s="167"/>
      <c r="D403" s="160" t="s">
        <v>159</v>
      </c>
      <c r="E403" s="168" t="s">
        <v>1</v>
      </c>
      <c r="F403" s="169" t="s">
        <v>624</v>
      </c>
      <c r="H403" s="170">
        <v>120.288</v>
      </c>
      <c r="I403" s="171"/>
      <c r="L403" s="167"/>
      <c r="M403" s="172"/>
      <c r="N403" s="173"/>
      <c r="O403" s="173"/>
      <c r="P403" s="173"/>
      <c r="Q403" s="173"/>
      <c r="R403" s="173"/>
      <c r="S403" s="173"/>
      <c r="T403" s="174"/>
      <c r="AT403" s="168" t="s">
        <v>159</v>
      </c>
      <c r="AU403" s="168" t="s">
        <v>78</v>
      </c>
      <c r="AV403" s="13" t="s">
        <v>78</v>
      </c>
      <c r="AW403" s="13" t="s">
        <v>31</v>
      </c>
      <c r="AX403" s="13" t="s">
        <v>69</v>
      </c>
      <c r="AY403" s="168" t="s">
        <v>151</v>
      </c>
    </row>
    <row r="404" spans="2:65" s="12" customFormat="1" ht="11.25">
      <c r="B404" s="159"/>
      <c r="D404" s="160" t="s">
        <v>159</v>
      </c>
      <c r="E404" s="161" t="s">
        <v>1</v>
      </c>
      <c r="F404" s="162" t="s">
        <v>599</v>
      </c>
      <c r="H404" s="161" t="s">
        <v>1</v>
      </c>
      <c r="I404" s="163"/>
      <c r="L404" s="159"/>
      <c r="M404" s="164"/>
      <c r="N404" s="165"/>
      <c r="O404" s="165"/>
      <c r="P404" s="165"/>
      <c r="Q404" s="165"/>
      <c r="R404" s="165"/>
      <c r="S404" s="165"/>
      <c r="T404" s="166"/>
      <c r="AT404" s="161" t="s">
        <v>159</v>
      </c>
      <c r="AU404" s="161" t="s">
        <v>78</v>
      </c>
      <c r="AV404" s="12" t="s">
        <v>76</v>
      </c>
      <c r="AW404" s="12" t="s">
        <v>31</v>
      </c>
      <c r="AX404" s="12" t="s">
        <v>69</v>
      </c>
      <c r="AY404" s="161" t="s">
        <v>151</v>
      </c>
    </row>
    <row r="405" spans="2:65" s="13" customFormat="1" ht="11.25">
      <c r="B405" s="167"/>
      <c r="D405" s="160" t="s">
        <v>159</v>
      </c>
      <c r="E405" s="168" t="s">
        <v>1</v>
      </c>
      <c r="F405" s="169" t="s">
        <v>625</v>
      </c>
      <c r="H405" s="170">
        <v>-8.0640000000000001</v>
      </c>
      <c r="I405" s="171"/>
      <c r="L405" s="167"/>
      <c r="M405" s="172"/>
      <c r="N405" s="173"/>
      <c r="O405" s="173"/>
      <c r="P405" s="173"/>
      <c r="Q405" s="173"/>
      <c r="R405" s="173"/>
      <c r="S405" s="173"/>
      <c r="T405" s="174"/>
      <c r="AT405" s="168" t="s">
        <v>159</v>
      </c>
      <c r="AU405" s="168" t="s">
        <v>78</v>
      </c>
      <c r="AV405" s="13" t="s">
        <v>78</v>
      </c>
      <c r="AW405" s="13" t="s">
        <v>31</v>
      </c>
      <c r="AX405" s="13" t="s">
        <v>69</v>
      </c>
      <c r="AY405" s="168" t="s">
        <v>151</v>
      </c>
    </row>
    <row r="406" spans="2:65" s="13" customFormat="1" ht="11.25">
      <c r="B406" s="167"/>
      <c r="D406" s="160" t="s">
        <v>159</v>
      </c>
      <c r="E406" s="168" t="s">
        <v>1</v>
      </c>
      <c r="F406" s="169" t="s">
        <v>602</v>
      </c>
      <c r="H406" s="170">
        <v>-3.5840000000000001</v>
      </c>
      <c r="I406" s="171"/>
      <c r="L406" s="167"/>
      <c r="M406" s="172"/>
      <c r="N406" s="173"/>
      <c r="O406" s="173"/>
      <c r="P406" s="173"/>
      <c r="Q406" s="173"/>
      <c r="R406" s="173"/>
      <c r="S406" s="173"/>
      <c r="T406" s="174"/>
      <c r="AT406" s="168" t="s">
        <v>159</v>
      </c>
      <c r="AU406" s="168" t="s">
        <v>78</v>
      </c>
      <c r="AV406" s="13" t="s">
        <v>78</v>
      </c>
      <c r="AW406" s="13" t="s">
        <v>31</v>
      </c>
      <c r="AX406" s="13" t="s">
        <v>69</v>
      </c>
      <c r="AY406" s="168" t="s">
        <v>151</v>
      </c>
    </row>
    <row r="407" spans="2:65" s="12" customFormat="1" ht="11.25">
      <c r="B407" s="159"/>
      <c r="D407" s="160" t="s">
        <v>159</v>
      </c>
      <c r="E407" s="161" t="s">
        <v>1</v>
      </c>
      <c r="F407" s="162" t="s">
        <v>626</v>
      </c>
      <c r="H407" s="161" t="s">
        <v>1</v>
      </c>
      <c r="I407" s="163"/>
      <c r="L407" s="159"/>
      <c r="M407" s="164"/>
      <c r="N407" s="165"/>
      <c r="O407" s="165"/>
      <c r="P407" s="165"/>
      <c r="Q407" s="165"/>
      <c r="R407" s="165"/>
      <c r="S407" s="165"/>
      <c r="T407" s="166"/>
      <c r="AT407" s="161" t="s">
        <v>159</v>
      </c>
      <c r="AU407" s="161" t="s">
        <v>78</v>
      </c>
      <c r="AV407" s="12" t="s">
        <v>76</v>
      </c>
      <c r="AW407" s="12" t="s">
        <v>31</v>
      </c>
      <c r="AX407" s="12" t="s">
        <v>69</v>
      </c>
      <c r="AY407" s="161" t="s">
        <v>151</v>
      </c>
    </row>
    <row r="408" spans="2:65" s="13" customFormat="1" ht="11.25">
      <c r="B408" s="167"/>
      <c r="D408" s="160" t="s">
        <v>159</v>
      </c>
      <c r="E408" s="168" t="s">
        <v>1</v>
      </c>
      <c r="F408" s="169" t="s">
        <v>627</v>
      </c>
      <c r="H408" s="170">
        <v>7.6680000000000001</v>
      </c>
      <c r="I408" s="171"/>
      <c r="L408" s="167"/>
      <c r="M408" s="172"/>
      <c r="N408" s="173"/>
      <c r="O408" s="173"/>
      <c r="P408" s="173"/>
      <c r="Q408" s="173"/>
      <c r="R408" s="173"/>
      <c r="S408" s="173"/>
      <c r="T408" s="174"/>
      <c r="AT408" s="168" t="s">
        <v>159</v>
      </c>
      <c r="AU408" s="168" t="s">
        <v>78</v>
      </c>
      <c r="AV408" s="13" t="s">
        <v>78</v>
      </c>
      <c r="AW408" s="13" t="s">
        <v>31</v>
      </c>
      <c r="AX408" s="13" t="s">
        <v>69</v>
      </c>
      <c r="AY408" s="168" t="s">
        <v>151</v>
      </c>
    </row>
    <row r="409" spans="2:65" s="13" customFormat="1" ht="11.25">
      <c r="B409" s="167"/>
      <c r="D409" s="160" t="s">
        <v>159</v>
      </c>
      <c r="E409" s="168" t="s">
        <v>1</v>
      </c>
      <c r="F409" s="169" t="s">
        <v>628</v>
      </c>
      <c r="H409" s="170">
        <v>2.7360000000000002</v>
      </c>
      <c r="I409" s="171"/>
      <c r="L409" s="167"/>
      <c r="M409" s="172"/>
      <c r="N409" s="173"/>
      <c r="O409" s="173"/>
      <c r="P409" s="173"/>
      <c r="Q409" s="173"/>
      <c r="R409" s="173"/>
      <c r="S409" s="173"/>
      <c r="T409" s="174"/>
      <c r="AT409" s="168" t="s">
        <v>159</v>
      </c>
      <c r="AU409" s="168" t="s">
        <v>78</v>
      </c>
      <c r="AV409" s="13" t="s">
        <v>78</v>
      </c>
      <c r="AW409" s="13" t="s">
        <v>31</v>
      </c>
      <c r="AX409" s="13" t="s">
        <v>69</v>
      </c>
      <c r="AY409" s="168" t="s">
        <v>151</v>
      </c>
    </row>
    <row r="410" spans="2:65" s="12" customFormat="1" ht="11.25">
      <c r="B410" s="159"/>
      <c r="D410" s="160" t="s">
        <v>159</v>
      </c>
      <c r="E410" s="161" t="s">
        <v>1</v>
      </c>
      <c r="F410" s="162" t="s">
        <v>629</v>
      </c>
      <c r="H410" s="161" t="s">
        <v>1</v>
      </c>
      <c r="I410" s="163"/>
      <c r="L410" s="159"/>
      <c r="M410" s="164"/>
      <c r="N410" s="165"/>
      <c r="O410" s="165"/>
      <c r="P410" s="165"/>
      <c r="Q410" s="165"/>
      <c r="R410" s="165"/>
      <c r="S410" s="165"/>
      <c r="T410" s="166"/>
      <c r="AT410" s="161" t="s">
        <v>159</v>
      </c>
      <c r="AU410" s="161" t="s">
        <v>78</v>
      </c>
      <c r="AV410" s="12" t="s">
        <v>76</v>
      </c>
      <c r="AW410" s="12" t="s">
        <v>31</v>
      </c>
      <c r="AX410" s="12" t="s">
        <v>69</v>
      </c>
      <c r="AY410" s="161" t="s">
        <v>151</v>
      </c>
    </row>
    <row r="411" spans="2:65" s="13" customFormat="1" ht="11.25">
      <c r="B411" s="167"/>
      <c r="D411" s="160" t="s">
        <v>159</v>
      </c>
      <c r="E411" s="168" t="s">
        <v>1</v>
      </c>
      <c r="F411" s="169" t="s">
        <v>630</v>
      </c>
      <c r="H411" s="170">
        <v>-19.648</v>
      </c>
      <c r="I411" s="171"/>
      <c r="L411" s="167"/>
      <c r="M411" s="172"/>
      <c r="N411" s="173"/>
      <c r="O411" s="173"/>
      <c r="P411" s="173"/>
      <c r="Q411" s="173"/>
      <c r="R411" s="173"/>
      <c r="S411" s="173"/>
      <c r="T411" s="174"/>
      <c r="AT411" s="168" t="s">
        <v>159</v>
      </c>
      <c r="AU411" s="168" t="s">
        <v>78</v>
      </c>
      <c r="AV411" s="13" t="s">
        <v>78</v>
      </c>
      <c r="AW411" s="13" t="s">
        <v>31</v>
      </c>
      <c r="AX411" s="13" t="s">
        <v>69</v>
      </c>
      <c r="AY411" s="168" t="s">
        <v>151</v>
      </c>
    </row>
    <row r="412" spans="2:65" s="12" customFormat="1" ht="11.25">
      <c r="B412" s="159"/>
      <c r="D412" s="160" t="s">
        <v>159</v>
      </c>
      <c r="E412" s="161" t="s">
        <v>1</v>
      </c>
      <c r="F412" s="162" t="s">
        <v>631</v>
      </c>
      <c r="H412" s="161" t="s">
        <v>1</v>
      </c>
      <c r="I412" s="163"/>
      <c r="L412" s="159"/>
      <c r="M412" s="164"/>
      <c r="N412" s="165"/>
      <c r="O412" s="165"/>
      <c r="P412" s="165"/>
      <c r="Q412" s="165"/>
      <c r="R412" s="165"/>
      <c r="S412" s="165"/>
      <c r="T412" s="166"/>
      <c r="AT412" s="161" t="s">
        <v>159</v>
      </c>
      <c r="AU412" s="161" t="s">
        <v>78</v>
      </c>
      <c r="AV412" s="12" t="s">
        <v>76</v>
      </c>
      <c r="AW412" s="12" t="s">
        <v>31</v>
      </c>
      <c r="AX412" s="12" t="s">
        <v>69</v>
      </c>
      <c r="AY412" s="161" t="s">
        <v>151</v>
      </c>
    </row>
    <row r="413" spans="2:65" s="13" customFormat="1" ht="11.25">
      <c r="B413" s="167"/>
      <c r="D413" s="160" t="s">
        <v>159</v>
      </c>
      <c r="E413" s="168" t="s">
        <v>1</v>
      </c>
      <c r="F413" s="169" t="s">
        <v>632</v>
      </c>
      <c r="H413" s="170">
        <v>12.492000000000001</v>
      </c>
      <c r="I413" s="171"/>
      <c r="L413" s="167"/>
      <c r="M413" s="172"/>
      <c r="N413" s="173"/>
      <c r="O413" s="173"/>
      <c r="P413" s="173"/>
      <c r="Q413" s="173"/>
      <c r="R413" s="173"/>
      <c r="S413" s="173"/>
      <c r="T413" s="174"/>
      <c r="AT413" s="168" t="s">
        <v>159</v>
      </c>
      <c r="AU413" s="168" t="s">
        <v>78</v>
      </c>
      <c r="AV413" s="13" t="s">
        <v>78</v>
      </c>
      <c r="AW413" s="13" t="s">
        <v>31</v>
      </c>
      <c r="AX413" s="13" t="s">
        <v>69</v>
      </c>
      <c r="AY413" s="168" t="s">
        <v>151</v>
      </c>
    </row>
    <row r="414" spans="2:65" s="14" customFormat="1" ht="11.25">
      <c r="B414" s="175"/>
      <c r="D414" s="160" t="s">
        <v>159</v>
      </c>
      <c r="E414" s="176" t="s">
        <v>1</v>
      </c>
      <c r="F414" s="177" t="s">
        <v>162</v>
      </c>
      <c r="H414" s="178">
        <v>115.056</v>
      </c>
      <c r="I414" s="179"/>
      <c r="L414" s="175"/>
      <c r="M414" s="180"/>
      <c r="N414" s="181"/>
      <c r="O414" s="181"/>
      <c r="P414" s="181"/>
      <c r="Q414" s="181"/>
      <c r="R414" s="181"/>
      <c r="S414" s="181"/>
      <c r="T414" s="182"/>
      <c r="AT414" s="176" t="s">
        <v>159</v>
      </c>
      <c r="AU414" s="176" t="s">
        <v>78</v>
      </c>
      <c r="AV414" s="14" t="s">
        <v>157</v>
      </c>
      <c r="AW414" s="14" t="s">
        <v>31</v>
      </c>
      <c r="AX414" s="14" t="s">
        <v>76</v>
      </c>
      <c r="AY414" s="176" t="s">
        <v>151</v>
      </c>
    </row>
    <row r="415" spans="2:65" s="1" customFormat="1" ht="16.5" customHeight="1">
      <c r="B415" s="146"/>
      <c r="C415" s="147" t="s">
        <v>633</v>
      </c>
      <c r="D415" s="147" t="s">
        <v>153</v>
      </c>
      <c r="E415" s="148" t="s">
        <v>634</v>
      </c>
      <c r="F415" s="149" t="s">
        <v>635</v>
      </c>
      <c r="G415" s="150" t="s">
        <v>156</v>
      </c>
      <c r="H415" s="151">
        <v>144</v>
      </c>
      <c r="I415" s="152"/>
      <c r="J415" s="153">
        <f>ROUND(I415*H415,2)</f>
        <v>0</v>
      </c>
      <c r="K415" s="149" t="s">
        <v>1</v>
      </c>
      <c r="L415" s="31"/>
      <c r="M415" s="154" t="s">
        <v>1</v>
      </c>
      <c r="N415" s="155" t="s">
        <v>40</v>
      </c>
      <c r="O415" s="50"/>
      <c r="P415" s="156">
        <f>O415*H415</f>
        <v>0</v>
      </c>
      <c r="Q415" s="156">
        <v>0</v>
      </c>
      <c r="R415" s="156">
        <f>Q415*H415</f>
        <v>0</v>
      </c>
      <c r="S415" s="156">
        <v>0</v>
      </c>
      <c r="T415" s="157">
        <f>S415*H415</f>
        <v>0</v>
      </c>
      <c r="AR415" s="17" t="s">
        <v>157</v>
      </c>
      <c r="AT415" s="17" t="s">
        <v>153</v>
      </c>
      <c r="AU415" s="17" t="s">
        <v>78</v>
      </c>
      <c r="AY415" s="17" t="s">
        <v>151</v>
      </c>
      <c r="BE415" s="158">
        <f>IF(N415="základní",J415,0)</f>
        <v>0</v>
      </c>
      <c r="BF415" s="158">
        <f>IF(N415="snížená",J415,0)</f>
        <v>0</v>
      </c>
      <c r="BG415" s="158">
        <f>IF(N415="zákl. přenesená",J415,0)</f>
        <v>0</v>
      </c>
      <c r="BH415" s="158">
        <f>IF(N415="sníž. přenesená",J415,0)</f>
        <v>0</v>
      </c>
      <c r="BI415" s="158">
        <f>IF(N415="nulová",J415,0)</f>
        <v>0</v>
      </c>
      <c r="BJ415" s="17" t="s">
        <v>76</v>
      </c>
      <c r="BK415" s="158">
        <f>ROUND(I415*H415,2)</f>
        <v>0</v>
      </c>
      <c r="BL415" s="17" t="s">
        <v>157</v>
      </c>
      <c r="BM415" s="17" t="s">
        <v>636</v>
      </c>
    </row>
    <row r="416" spans="2:65" s="12" customFormat="1" ht="11.25">
      <c r="B416" s="159"/>
      <c r="D416" s="160" t="s">
        <v>159</v>
      </c>
      <c r="E416" s="161" t="s">
        <v>1</v>
      </c>
      <c r="F416" s="162" t="s">
        <v>637</v>
      </c>
      <c r="H416" s="161" t="s">
        <v>1</v>
      </c>
      <c r="I416" s="163"/>
      <c r="L416" s="159"/>
      <c r="M416" s="164"/>
      <c r="N416" s="165"/>
      <c r="O416" s="165"/>
      <c r="P416" s="165"/>
      <c r="Q416" s="165"/>
      <c r="R416" s="165"/>
      <c r="S416" s="165"/>
      <c r="T416" s="166"/>
      <c r="AT416" s="161" t="s">
        <v>159</v>
      </c>
      <c r="AU416" s="161" t="s">
        <v>78</v>
      </c>
      <c r="AV416" s="12" t="s">
        <v>76</v>
      </c>
      <c r="AW416" s="12" t="s">
        <v>31</v>
      </c>
      <c r="AX416" s="12" t="s">
        <v>69</v>
      </c>
      <c r="AY416" s="161" t="s">
        <v>151</v>
      </c>
    </row>
    <row r="417" spans="2:65" s="13" customFormat="1" ht="11.25">
      <c r="B417" s="167"/>
      <c r="D417" s="160" t="s">
        <v>159</v>
      </c>
      <c r="E417" s="168" t="s">
        <v>1</v>
      </c>
      <c r="F417" s="169" t="s">
        <v>638</v>
      </c>
      <c r="H417" s="170">
        <v>144</v>
      </c>
      <c r="I417" s="171"/>
      <c r="L417" s="167"/>
      <c r="M417" s="172"/>
      <c r="N417" s="173"/>
      <c r="O417" s="173"/>
      <c r="P417" s="173"/>
      <c r="Q417" s="173"/>
      <c r="R417" s="173"/>
      <c r="S417" s="173"/>
      <c r="T417" s="174"/>
      <c r="AT417" s="168" t="s">
        <v>159</v>
      </c>
      <c r="AU417" s="168" t="s">
        <v>78</v>
      </c>
      <c r="AV417" s="13" t="s">
        <v>78</v>
      </c>
      <c r="AW417" s="13" t="s">
        <v>31</v>
      </c>
      <c r="AX417" s="13" t="s">
        <v>69</v>
      </c>
      <c r="AY417" s="168" t="s">
        <v>151</v>
      </c>
    </row>
    <row r="418" spans="2:65" s="14" customFormat="1" ht="11.25">
      <c r="B418" s="175"/>
      <c r="D418" s="160" t="s">
        <v>159</v>
      </c>
      <c r="E418" s="176" t="s">
        <v>1</v>
      </c>
      <c r="F418" s="177" t="s">
        <v>162</v>
      </c>
      <c r="H418" s="178">
        <v>144</v>
      </c>
      <c r="I418" s="179"/>
      <c r="L418" s="175"/>
      <c r="M418" s="180"/>
      <c r="N418" s="181"/>
      <c r="O418" s="181"/>
      <c r="P418" s="181"/>
      <c r="Q418" s="181"/>
      <c r="R418" s="181"/>
      <c r="S418" s="181"/>
      <c r="T418" s="182"/>
      <c r="AT418" s="176" t="s">
        <v>159</v>
      </c>
      <c r="AU418" s="176" t="s">
        <v>78</v>
      </c>
      <c r="AV418" s="14" t="s">
        <v>157</v>
      </c>
      <c r="AW418" s="14" t="s">
        <v>31</v>
      </c>
      <c r="AX418" s="14" t="s">
        <v>76</v>
      </c>
      <c r="AY418" s="176" t="s">
        <v>151</v>
      </c>
    </row>
    <row r="419" spans="2:65" s="1" customFormat="1" ht="16.5" customHeight="1">
      <c r="B419" s="146"/>
      <c r="C419" s="147" t="s">
        <v>639</v>
      </c>
      <c r="D419" s="147" t="s">
        <v>153</v>
      </c>
      <c r="E419" s="148" t="s">
        <v>640</v>
      </c>
      <c r="F419" s="149" t="s">
        <v>641</v>
      </c>
      <c r="G419" s="150" t="s">
        <v>156</v>
      </c>
      <c r="H419" s="151">
        <v>99.75</v>
      </c>
      <c r="I419" s="152"/>
      <c r="J419" s="153">
        <f>ROUND(I419*H419,2)</f>
        <v>0</v>
      </c>
      <c r="K419" s="149" t="s">
        <v>1</v>
      </c>
      <c r="L419" s="31"/>
      <c r="M419" s="154" t="s">
        <v>1</v>
      </c>
      <c r="N419" s="155" t="s">
        <v>40</v>
      </c>
      <c r="O419" s="50"/>
      <c r="P419" s="156">
        <f>O419*H419</f>
        <v>0</v>
      </c>
      <c r="Q419" s="156">
        <v>0</v>
      </c>
      <c r="R419" s="156">
        <f>Q419*H419</f>
        <v>0</v>
      </c>
      <c r="S419" s="156">
        <v>0</v>
      </c>
      <c r="T419" s="157">
        <f>S419*H419</f>
        <v>0</v>
      </c>
      <c r="AR419" s="17" t="s">
        <v>157</v>
      </c>
      <c r="AT419" s="17" t="s">
        <v>153</v>
      </c>
      <c r="AU419" s="17" t="s">
        <v>78</v>
      </c>
      <c r="AY419" s="17" t="s">
        <v>151</v>
      </c>
      <c r="BE419" s="158">
        <f>IF(N419="základní",J419,0)</f>
        <v>0</v>
      </c>
      <c r="BF419" s="158">
        <f>IF(N419="snížená",J419,0)</f>
        <v>0</v>
      </c>
      <c r="BG419" s="158">
        <f>IF(N419="zákl. přenesená",J419,0)</f>
        <v>0</v>
      </c>
      <c r="BH419" s="158">
        <f>IF(N419="sníž. přenesená",J419,0)</f>
        <v>0</v>
      </c>
      <c r="BI419" s="158">
        <f>IF(N419="nulová",J419,0)</f>
        <v>0</v>
      </c>
      <c r="BJ419" s="17" t="s">
        <v>76</v>
      </c>
      <c r="BK419" s="158">
        <f>ROUND(I419*H419,2)</f>
        <v>0</v>
      </c>
      <c r="BL419" s="17" t="s">
        <v>157</v>
      </c>
      <c r="BM419" s="17" t="s">
        <v>642</v>
      </c>
    </row>
    <row r="420" spans="2:65" s="12" customFormat="1" ht="11.25">
      <c r="B420" s="159"/>
      <c r="D420" s="160" t="s">
        <v>159</v>
      </c>
      <c r="E420" s="161" t="s">
        <v>1</v>
      </c>
      <c r="F420" s="162" t="s">
        <v>643</v>
      </c>
      <c r="H420" s="161" t="s">
        <v>1</v>
      </c>
      <c r="I420" s="163"/>
      <c r="L420" s="159"/>
      <c r="M420" s="164"/>
      <c r="N420" s="165"/>
      <c r="O420" s="165"/>
      <c r="P420" s="165"/>
      <c r="Q420" s="165"/>
      <c r="R420" s="165"/>
      <c r="S420" s="165"/>
      <c r="T420" s="166"/>
      <c r="AT420" s="161" t="s">
        <v>159</v>
      </c>
      <c r="AU420" s="161" t="s">
        <v>78</v>
      </c>
      <c r="AV420" s="12" t="s">
        <v>76</v>
      </c>
      <c r="AW420" s="12" t="s">
        <v>31</v>
      </c>
      <c r="AX420" s="12" t="s">
        <v>69</v>
      </c>
      <c r="AY420" s="161" t="s">
        <v>151</v>
      </c>
    </row>
    <row r="421" spans="2:65" s="13" customFormat="1" ht="11.25">
      <c r="B421" s="167"/>
      <c r="D421" s="160" t="s">
        <v>159</v>
      </c>
      <c r="E421" s="168" t="s">
        <v>1</v>
      </c>
      <c r="F421" s="169" t="s">
        <v>644</v>
      </c>
      <c r="H421" s="170">
        <v>52.5</v>
      </c>
      <c r="I421" s="171"/>
      <c r="L421" s="167"/>
      <c r="M421" s="172"/>
      <c r="N421" s="173"/>
      <c r="O421" s="173"/>
      <c r="P421" s="173"/>
      <c r="Q421" s="173"/>
      <c r="R421" s="173"/>
      <c r="S421" s="173"/>
      <c r="T421" s="174"/>
      <c r="AT421" s="168" t="s">
        <v>159</v>
      </c>
      <c r="AU421" s="168" t="s">
        <v>78</v>
      </c>
      <c r="AV421" s="13" t="s">
        <v>78</v>
      </c>
      <c r="AW421" s="13" t="s">
        <v>31</v>
      </c>
      <c r="AX421" s="13" t="s">
        <v>69</v>
      </c>
      <c r="AY421" s="168" t="s">
        <v>151</v>
      </c>
    </row>
    <row r="422" spans="2:65" s="13" customFormat="1" ht="11.25">
      <c r="B422" s="167"/>
      <c r="D422" s="160" t="s">
        <v>159</v>
      </c>
      <c r="E422" s="168" t="s">
        <v>1</v>
      </c>
      <c r="F422" s="169" t="s">
        <v>645</v>
      </c>
      <c r="H422" s="170">
        <v>2.25</v>
      </c>
      <c r="I422" s="171"/>
      <c r="L422" s="167"/>
      <c r="M422" s="172"/>
      <c r="N422" s="173"/>
      <c r="O422" s="173"/>
      <c r="P422" s="173"/>
      <c r="Q422" s="173"/>
      <c r="R422" s="173"/>
      <c r="S422" s="173"/>
      <c r="T422" s="174"/>
      <c r="AT422" s="168" t="s">
        <v>159</v>
      </c>
      <c r="AU422" s="168" t="s">
        <v>78</v>
      </c>
      <c r="AV422" s="13" t="s">
        <v>78</v>
      </c>
      <c r="AW422" s="13" t="s">
        <v>31</v>
      </c>
      <c r="AX422" s="13" t="s">
        <v>69</v>
      </c>
      <c r="AY422" s="168" t="s">
        <v>151</v>
      </c>
    </row>
    <row r="423" spans="2:65" s="13" customFormat="1" ht="11.25">
      <c r="B423" s="167"/>
      <c r="D423" s="160" t="s">
        <v>159</v>
      </c>
      <c r="E423" s="168" t="s">
        <v>1</v>
      </c>
      <c r="F423" s="169" t="s">
        <v>646</v>
      </c>
      <c r="H423" s="170">
        <v>45</v>
      </c>
      <c r="I423" s="171"/>
      <c r="L423" s="167"/>
      <c r="M423" s="172"/>
      <c r="N423" s="173"/>
      <c r="O423" s="173"/>
      <c r="P423" s="173"/>
      <c r="Q423" s="173"/>
      <c r="R423" s="173"/>
      <c r="S423" s="173"/>
      <c r="T423" s="174"/>
      <c r="AT423" s="168" t="s">
        <v>159</v>
      </c>
      <c r="AU423" s="168" t="s">
        <v>78</v>
      </c>
      <c r="AV423" s="13" t="s">
        <v>78</v>
      </c>
      <c r="AW423" s="13" t="s">
        <v>31</v>
      </c>
      <c r="AX423" s="13" t="s">
        <v>69</v>
      </c>
      <c r="AY423" s="168" t="s">
        <v>151</v>
      </c>
    </row>
    <row r="424" spans="2:65" s="14" customFormat="1" ht="11.25">
      <c r="B424" s="175"/>
      <c r="D424" s="160" t="s">
        <v>159</v>
      </c>
      <c r="E424" s="176" t="s">
        <v>1</v>
      </c>
      <c r="F424" s="177" t="s">
        <v>162</v>
      </c>
      <c r="H424" s="178">
        <v>99.75</v>
      </c>
      <c r="I424" s="179"/>
      <c r="L424" s="175"/>
      <c r="M424" s="180"/>
      <c r="N424" s="181"/>
      <c r="O424" s="181"/>
      <c r="P424" s="181"/>
      <c r="Q424" s="181"/>
      <c r="R424" s="181"/>
      <c r="S424" s="181"/>
      <c r="T424" s="182"/>
      <c r="AT424" s="176" t="s">
        <v>159</v>
      </c>
      <c r="AU424" s="176" t="s">
        <v>78</v>
      </c>
      <c r="AV424" s="14" t="s">
        <v>157</v>
      </c>
      <c r="AW424" s="14" t="s">
        <v>31</v>
      </c>
      <c r="AX424" s="14" t="s">
        <v>76</v>
      </c>
      <c r="AY424" s="176" t="s">
        <v>151</v>
      </c>
    </row>
    <row r="425" spans="2:65" s="1" customFormat="1" ht="16.5" customHeight="1">
      <c r="B425" s="146"/>
      <c r="C425" s="147" t="s">
        <v>647</v>
      </c>
      <c r="D425" s="147" t="s">
        <v>153</v>
      </c>
      <c r="E425" s="148" t="s">
        <v>648</v>
      </c>
      <c r="F425" s="149" t="s">
        <v>649</v>
      </c>
      <c r="G425" s="150" t="s">
        <v>156</v>
      </c>
      <c r="H425" s="151">
        <v>9.0830000000000002</v>
      </c>
      <c r="I425" s="152"/>
      <c r="J425" s="153">
        <f>ROUND(I425*H425,2)</f>
        <v>0</v>
      </c>
      <c r="K425" s="149" t="s">
        <v>1</v>
      </c>
      <c r="L425" s="31"/>
      <c r="M425" s="154" t="s">
        <v>1</v>
      </c>
      <c r="N425" s="155" t="s">
        <v>40</v>
      </c>
      <c r="O425" s="50"/>
      <c r="P425" s="156">
        <f>O425*H425</f>
        <v>0</v>
      </c>
      <c r="Q425" s="156">
        <v>0</v>
      </c>
      <c r="R425" s="156">
        <f>Q425*H425</f>
        <v>0</v>
      </c>
      <c r="S425" s="156">
        <v>0</v>
      </c>
      <c r="T425" s="157">
        <f>S425*H425</f>
        <v>0</v>
      </c>
      <c r="AR425" s="17" t="s">
        <v>157</v>
      </c>
      <c r="AT425" s="17" t="s">
        <v>153</v>
      </c>
      <c r="AU425" s="17" t="s">
        <v>78</v>
      </c>
      <c r="AY425" s="17" t="s">
        <v>151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7" t="s">
        <v>76</v>
      </c>
      <c r="BK425" s="158">
        <f>ROUND(I425*H425,2)</f>
        <v>0</v>
      </c>
      <c r="BL425" s="17" t="s">
        <v>157</v>
      </c>
      <c r="BM425" s="17" t="s">
        <v>650</v>
      </c>
    </row>
    <row r="426" spans="2:65" s="1" customFormat="1" ht="16.5" customHeight="1">
      <c r="B426" s="146"/>
      <c r="C426" s="147" t="s">
        <v>651</v>
      </c>
      <c r="D426" s="147" t="s">
        <v>153</v>
      </c>
      <c r="E426" s="148" t="s">
        <v>652</v>
      </c>
      <c r="F426" s="149" t="s">
        <v>653</v>
      </c>
      <c r="G426" s="150" t="s">
        <v>156</v>
      </c>
      <c r="H426" s="151">
        <v>2.379</v>
      </c>
      <c r="I426" s="152"/>
      <c r="J426" s="153">
        <f>ROUND(I426*H426,2)</f>
        <v>0</v>
      </c>
      <c r="K426" s="149" t="s">
        <v>1</v>
      </c>
      <c r="L426" s="31"/>
      <c r="M426" s="154" t="s">
        <v>1</v>
      </c>
      <c r="N426" s="155" t="s">
        <v>40</v>
      </c>
      <c r="O426" s="50"/>
      <c r="P426" s="156">
        <f>O426*H426</f>
        <v>0</v>
      </c>
      <c r="Q426" s="156">
        <v>0</v>
      </c>
      <c r="R426" s="156">
        <f>Q426*H426</f>
        <v>0</v>
      </c>
      <c r="S426" s="156">
        <v>0</v>
      </c>
      <c r="T426" s="157">
        <f>S426*H426</f>
        <v>0</v>
      </c>
      <c r="AR426" s="17" t="s">
        <v>157</v>
      </c>
      <c r="AT426" s="17" t="s">
        <v>153</v>
      </c>
      <c r="AU426" s="17" t="s">
        <v>78</v>
      </c>
      <c r="AY426" s="17" t="s">
        <v>151</v>
      </c>
      <c r="BE426" s="158">
        <f>IF(N426="základní",J426,0)</f>
        <v>0</v>
      </c>
      <c r="BF426" s="158">
        <f>IF(N426="snížená",J426,0)</f>
        <v>0</v>
      </c>
      <c r="BG426" s="158">
        <f>IF(N426="zákl. přenesená",J426,0)</f>
        <v>0</v>
      </c>
      <c r="BH426" s="158">
        <f>IF(N426="sníž. přenesená",J426,0)</f>
        <v>0</v>
      </c>
      <c r="BI426" s="158">
        <f>IF(N426="nulová",J426,0)</f>
        <v>0</v>
      </c>
      <c r="BJ426" s="17" t="s">
        <v>76</v>
      </c>
      <c r="BK426" s="158">
        <f>ROUND(I426*H426,2)</f>
        <v>0</v>
      </c>
      <c r="BL426" s="17" t="s">
        <v>157</v>
      </c>
      <c r="BM426" s="17" t="s">
        <v>654</v>
      </c>
    </row>
    <row r="427" spans="2:65" s="12" customFormat="1" ht="11.25">
      <c r="B427" s="159"/>
      <c r="D427" s="160" t="s">
        <v>159</v>
      </c>
      <c r="E427" s="161" t="s">
        <v>1</v>
      </c>
      <c r="F427" s="162" t="s">
        <v>655</v>
      </c>
      <c r="H427" s="161" t="s">
        <v>1</v>
      </c>
      <c r="I427" s="163"/>
      <c r="L427" s="159"/>
      <c r="M427" s="164"/>
      <c r="N427" s="165"/>
      <c r="O427" s="165"/>
      <c r="P427" s="165"/>
      <c r="Q427" s="165"/>
      <c r="R427" s="165"/>
      <c r="S427" s="165"/>
      <c r="T427" s="166"/>
      <c r="AT427" s="161" t="s">
        <v>159</v>
      </c>
      <c r="AU427" s="161" t="s">
        <v>78</v>
      </c>
      <c r="AV427" s="12" t="s">
        <v>76</v>
      </c>
      <c r="AW427" s="12" t="s">
        <v>31</v>
      </c>
      <c r="AX427" s="12" t="s">
        <v>69</v>
      </c>
      <c r="AY427" s="161" t="s">
        <v>151</v>
      </c>
    </row>
    <row r="428" spans="2:65" s="13" customFormat="1" ht="11.25">
      <c r="B428" s="167"/>
      <c r="D428" s="160" t="s">
        <v>159</v>
      </c>
      <c r="E428" s="168" t="s">
        <v>1</v>
      </c>
      <c r="F428" s="169" t="s">
        <v>656</v>
      </c>
      <c r="H428" s="170">
        <v>1.5</v>
      </c>
      <c r="I428" s="171"/>
      <c r="L428" s="167"/>
      <c r="M428" s="172"/>
      <c r="N428" s="173"/>
      <c r="O428" s="173"/>
      <c r="P428" s="173"/>
      <c r="Q428" s="173"/>
      <c r="R428" s="173"/>
      <c r="S428" s="173"/>
      <c r="T428" s="174"/>
      <c r="AT428" s="168" t="s">
        <v>159</v>
      </c>
      <c r="AU428" s="168" t="s">
        <v>78</v>
      </c>
      <c r="AV428" s="13" t="s">
        <v>78</v>
      </c>
      <c r="AW428" s="13" t="s">
        <v>31</v>
      </c>
      <c r="AX428" s="13" t="s">
        <v>69</v>
      </c>
      <c r="AY428" s="168" t="s">
        <v>151</v>
      </c>
    </row>
    <row r="429" spans="2:65" s="13" customFormat="1" ht="11.25">
      <c r="B429" s="167"/>
      <c r="D429" s="160" t="s">
        <v>159</v>
      </c>
      <c r="E429" s="168" t="s">
        <v>1</v>
      </c>
      <c r="F429" s="169" t="s">
        <v>657</v>
      </c>
      <c r="H429" s="170">
        <v>0.879</v>
      </c>
      <c r="I429" s="171"/>
      <c r="L429" s="167"/>
      <c r="M429" s="172"/>
      <c r="N429" s="173"/>
      <c r="O429" s="173"/>
      <c r="P429" s="173"/>
      <c r="Q429" s="173"/>
      <c r="R429" s="173"/>
      <c r="S429" s="173"/>
      <c r="T429" s="174"/>
      <c r="AT429" s="168" t="s">
        <v>159</v>
      </c>
      <c r="AU429" s="168" t="s">
        <v>78</v>
      </c>
      <c r="AV429" s="13" t="s">
        <v>78</v>
      </c>
      <c r="AW429" s="13" t="s">
        <v>31</v>
      </c>
      <c r="AX429" s="13" t="s">
        <v>69</v>
      </c>
      <c r="AY429" s="168" t="s">
        <v>151</v>
      </c>
    </row>
    <row r="430" spans="2:65" s="14" customFormat="1" ht="11.25">
      <c r="B430" s="175"/>
      <c r="D430" s="160" t="s">
        <v>159</v>
      </c>
      <c r="E430" s="176" t="s">
        <v>1</v>
      </c>
      <c r="F430" s="177" t="s">
        <v>162</v>
      </c>
      <c r="H430" s="178">
        <v>2.379</v>
      </c>
      <c r="I430" s="179"/>
      <c r="L430" s="175"/>
      <c r="M430" s="180"/>
      <c r="N430" s="181"/>
      <c r="O430" s="181"/>
      <c r="P430" s="181"/>
      <c r="Q430" s="181"/>
      <c r="R430" s="181"/>
      <c r="S430" s="181"/>
      <c r="T430" s="182"/>
      <c r="AT430" s="176" t="s">
        <v>159</v>
      </c>
      <c r="AU430" s="176" t="s">
        <v>78</v>
      </c>
      <c r="AV430" s="14" t="s">
        <v>157</v>
      </c>
      <c r="AW430" s="14" t="s">
        <v>31</v>
      </c>
      <c r="AX430" s="14" t="s">
        <v>76</v>
      </c>
      <c r="AY430" s="176" t="s">
        <v>151</v>
      </c>
    </row>
    <row r="431" spans="2:65" s="1" customFormat="1" ht="16.5" customHeight="1">
      <c r="B431" s="146"/>
      <c r="C431" s="183" t="s">
        <v>658</v>
      </c>
      <c r="D431" s="183" t="s">
        <v>266</v>
      </c>
      <c r="E431" s="184" t="s">
        <v>659</v>
      </c>
      <c r="F431" s="185" t="s">
        <v>660</v>
      </c>
      <c r="G431" s="186" t="s">
        <v>156</v>
      </c>
      <c r="H431" s="187">
        <v>2.427</v>
      </c>
      <c r="I431" s="188"/>
      <c r="J431" s="189">
        <f>ROUND(I431*H431,2)</f>
        <v>0</v>
      </c>
      <c r="K431" s="185" t="s">
        <v>1</v>
      </c>
      <c r="L431" s="190"/>
      <c r="M431" s="191" t="s">
        <v>1</v>
      </c>
      <c r="N431" s="192" t="s">
        <v>40</v>
      </c>
      <c r="O431" s="50"/>
      <c r="P431" s="156">
        <f>O431*H431</f>
        <v>0</v>
      </c>
      <c r="Q431" s="156">
        <v>0</v>
      </c>
      <c r="R431" s="156">
        <f>Q431*H431</f>
        <v>0</v>
      </c>
      <c r="S431" s="156">
        <v>0</v>
      </c>
      <c r="T431" s="157">
        <f>S431*H431</f>
        <v>0</v>
      </c>
      <c r="AR431" s="17" t="s">
        <v>190</v>
      </c>
      <c r="AT431" s="17" t="s">
        <v>266</v>
      </c>
      <c r="AU431" s="17" t="s">
        <v>78</v>
      </c>
      <c r="AY431" s="17" t="s">
        <v>151</v>
      </c>
      <c r="BE431" s="158">
        <f>IF(N431="základní",J431,0)</f>
        <v>0</v>
      </c>
      <c r="BF431" s="158">
        <f>IF(N431="snížená",J431,0)</f>
        <v>0</v>
      </c>
      <c r="BG431" s="158">
        <f>IF(N431="zákl. přenesená",J431,0)</f>
        <v>0</v>
      </c>
      <c r="BH431" s="158">
        <f>IF(N431="sníž. přenesená",J431,0)</f>
        <v>0</v>
      </c>
      <c r="BI431" s="158">
        <f>IF(N431="nulová",J431,0)</f>
        <v>0</v>
      </c>
      <c r="BJ431" s="17" t="s">
        <v>76</v>
      </c>
      <c r="BK431" s="158">
        <f>ROUND(I431*H431,2)</f>
        <v>0</v>
      </c>
      <c r="BL431" s="17" t="s">
        <v>157</v>
      </c>
      <c r="BM431" s="17" t="s">
        <v>661</v>
      </c>
    </row>
    <row r="432" spans="2:65" s="1" customFormat="1" ht="16.5" customHeight="1">
      <c r="B432" s="146"/>
      <c r="C432" s="147" t="s">
        <v>662</v>
      </c>
      <c r="D432" s="147" t="s">
        <v>153</v>
      </c>
      <c r="E432" s="148" t="s">
        <v>663</v>
      </c>
      <c r="F432" s="149" t="s">
        <v>664</v>
      </c>
      <c r="G432" s="150" t="s">
        <v>156</v>
      </c>
      <c r="H432" s="151">
        <v>9.0830000000000002</v>
      </c>
      <c r="I432" s="152"/>
      <c r="J432" s="153">
        <f>ROUND(I432*H432,2)</f>
        <v>0</v>
      </c>
      <c r="K432" s="149" t="s">
        <v>1</v>
      </c>
      <c r="L432" s="31"/>
      <c r="M432" s="154" t="s">
        <v>1</v>
      </c>
      <c r="N432" s="155" t="s">
        <v>40</v>
      </c>
      <c r="O432" s="50"/>
      <c r="P432" s="156">
        <f>O432*H432</f>
        <v>0</v>
      </c>
      <c r="Q432" s="156">
        <v>0</v>
      </c>
      <c r="R432" s="156">
        <f>Q432*H432</f>
        <v>0</v>
      </c>
      <c r="S432" s="156">
        <v>0</v>
      </c>
      <c r="T432" s="157">
        <f>S432*H432</f>
        <v>0</v>
      </c>
      <c r="AR432" s="17" t="s">
        <v>157</v>
      </c>
      <c r="AT432" s="17" t="s">
        <v>153</v>
      </c>
      <c r="AU432" s="17" t="s">
        <v>78</v>
      </c>
      <c r="AY432" s="17" t="s">
        <v>151</v>
      </c>
      <c r="BE432" s="158">
        <f>IF(N432="základní",J432,0)</f>
        <v>0</v>
      </c>
      <c r="BF432" s="158">
        <f>IF(N432="snížená",J432,0)</f>
        <v>0</v>
      </c>
      <c r="BG432" s="158">
        <f>IF(N432="zákl. přenesená",J432,0)</f>
        <v>0</v>
      </c>
      <c r="BH432" s="158">
        <f>IF(N432="sníž. přenesená",J432,0)</f>
        <v>0</v>
      </c>
      <c r="BI432" s="158">
        <f>IF(N432="nulová",J432,0)</f>
        <v>0</v>
      </c>
      <c r="BJ432" s="17" t="s">
        <v>76</v>
      </c>
      <c r="BK432" s="158">
        <f>ROUND(I432*H432,2)</f>
        <v>0</v>
      </c>
      <c r="BL432" s="17" t="s">
        <v>157</v>
      </c>
      <c r="BM432" s="17" t="s">
        <v>665</v>
      </c>
    </row>
    <row r="433" spans="2:65" s="12" customFormat="1" ht="11.25">
      <c r="B433" s="159"/>
      <c r="D433" s="160" t="s">
        <v>159</v>
      </c>
      <c r="E433" s="161" t="s">
        <v>1</v>
      </c>
      <c r="F433" s="162" t="s">
        <v>666</v>
      </c>
      <c r="H433" s="161" t="s">
        <v>1</v>
      </c>
      <c r="I433" s="163"/>
      <c r="L433" s="159"/>
      <c r="M433" s="164"/>
      <c r="N433" s="165"/>
      <c r="O433" s="165"/>
      <c r="P433" s="165"/>
      <c r="Q433" s="165"/>
      <c r="R433" s="165"/>
      <c r="S433" s="165"/>
      <c r="T433" s="166"/>
      <c r="AT433" s="161" t="s">
        <v>159</v>
      </c>
      <c r="AU433" s="161" t="s">
        <v>78</v>
      </c>
      <c r="AV433" s="12" t="s">
        <v>76</v>
      </c>
      <c r="AW433" s="12" t="s">
        <v>31</v>
      </c>
      <c r="AX433" s="12" t="s">
        <v>69</v>
      </c>
      <c r="AY433" s="161" t="s">
        <v>151</v>
      </c>
    </row>
    <row r="434" spans="2:65" s="12" customFormat="1" ht="11.25">
      <c r="B434" s="159"/>
      <c r="D434" s="160" t="s">
        <v>159</v>
      </c>
      <c r="E434" s="161" t="s">
        <v>1</v>
      </c>
      <c r="F434" s="162" t="s">
        <v>667</v>
      </c>
      <c r="H434" s="161" t="s">
        <v>1</v>
      </c>
      <c r="I434" s="163"/>
      <c r="L434" s="159"/>
      <c r="M434" s="164"/>
      <c r="N434" s="165"/>
      <c r="O434" s="165"/>
      <c r="P434" s="165"/>
      <c r="Q434" s="165"/>
      <c r="R434" s="165"/>
      <c r="S434" s="165"/>
      <c r="T434" s="166"/>
      <c r="AT434" s="161" t="s">
        <v>159</v>
      </c>
      <c r="AU434" s="161" t="s">
        <v>78</v>
      </c>
      <c r="AV434" s="12" t="s">
        <v>76</v>
      </c>
      <c r="AW434" s="12" t="s">
        <v>31</v>
      </c>
      <c r="AX434" s="12" t="s">
        <v>69</v>
      </c>
      <c r="AY434" s="161" t="s">
        <v>151</v>
      </c>
    </row>
    <row r="435" spans="2:65" s="13" customFormat="1" ht="11.25">
      <c r="B435" s="167"/>
      <c r="D435" s="160" t="s">
        <v>159</v>
      </c>
      <c r="E435" s="168" t="s">
        <v>1</v>
      </c>
      <c r="F435" s="169" t="s">
        <v>656</v>
      </c>
      <c r="H435" s="170">
        <v>1.5</v>
      </c>
      <c r="I435" s="171"/>
      <c r="L435" s="167"/>
      <c r="M435" s="172"/>
      <c r="N435" s="173"/>
      <c r="O435" s="173"/>
      <c r="P435" s="173"/>
      <c r="Q435" s="173"/>
      <c r="R435" s="173"/>
      <c r="S435" s="173"/>
      <c r="T435" s="174"/>
      <c r="AT435" s="168" t="s">
        <v>159</v>
      </c>
      <c r="AU435" s="168" t="s">
        <v>78</v>
      </c>
      <c r="AV435" s="13" t="s">
        <v>78</v>
      </c>
      <c r="AW435" s="13" t="s">
        <v>31</v>
      </c>
      <c r="AX435" s="13" t="s">
        <v>69</v>
      </c>
      <c r="AY435" s="168" t="s">
        <v>151</v>
      </c>
    </row>
    <row r="436" spans="2:65" s="13" customFormat="1" ht="11.25">
      <c r="B436" s="167"/>
      <c r="D436" s="160" t="s">
        <v>159</v>
      </c>
      <c r="E436" s="168" t="s">
        <v>1</v>
      </c>
      <c r="F436" s="169" t="s">
        <v>668</v>
      </c>
      <c r="H436" s="170">
        <v>0.55500000000000005</v>
      </c>
      <c r="I436" s="171"/>
      <c r="L436" s="167"/>
      <c r="M436" s="172"/>
      <c r="N436" s="173"/>
      <c r="O436" s="173"/>
      <c r="P436" s="173"/>
      <c r="Q436" s="173"/>
      <c r="R436" s="173"/>
      <c r="S436" s="173"/>
      <c r="T436" s="174"/>
      <c r="AT436" s="168" t="s">
        <v>159</v>
      </c>
      <c r="AU436" s="168" t="s">
        <v>78</v>
      </c>
      <c r="AV436" s="13" t="s">
        <v>78</v>
      </c>
      <c r="AW436" s="13" t="s">
        <v>31</v>
      </c>
      <c r="AX436" s="13" t="s">
        <v>69</v>
      </c>
      <c r="AY436" s="168" t="s">
        <v>151</v>
      </c>
    </row>
    <row r="437" spans="2:65" s="12" customFormat="1" ht="11.25">
      <c r="B437" s="159"/>
      <c r="D437" s="160" t="s">
        <v>159</v>
      </c>
      <c r="E437" s="161" t="s">
        <v>1</v>
      </c>
      <c r="F437" s="162" t="s">
        <v>669</v>
      </c>
      <c r="H437" s="161" t="s">
        <v>1</v>
      </c>
      <c r="I437" s="163"/>
      <c r="L437" s="159"/>
      <c r="M437" s="164"/>
      <c r="N437" s="165"/>
      <c r="O437" s="165"/>
      <c r="P437" s="165"/>
      <c r="Q437" s="165"/>
      <c r="R437" s="165"/>
      <c r="S437" s="165"/>
      <c r="T437" s="166"/>
      <c r="AT437" s="161" t="s">
        <v>159</v>
      </c>
      <c r="AU437" s="161" t="s">
        <v>78</v>
      </c>
      <c r="AV437" s="12" t="s">
        <v>76</v>
      </c>
      <c r="AW437" s="12" t="s">
        <v>31</v>
      </c>
      <c r="AX437" s="12" t="s">
        <v>69</v>
      </c>
      <c r="AY437" s="161" t="s">
        <v>151</v>
      </c>
    </row>
    <row r="438" spans="2:65" s="13" customFormat="1" ht="11.25">
      <c r="B438" s="167"/>
      <c r="D438" s="160" t="s">
        <v>159</v>
      </c>
      <c r="E438" s="168" t="s">
        <v>1</v>
      </c>
      <c r="F438" s="169" t="s">
        <v>670</v>
      </c>
      <c r="H438" s="170">
        <v>7.0279999999999996</v>
      </c>
      <c r="I438" s="171"/>
      <c r="L438" s="167"/>
      <c r="M438" s="172"/>
      <c r="N438" s="173"/>
      <c r="O438" s="173"/>
      <c r="P438" s="173"/>
      <c r="Q438" s="173"/>
      <c r="R438" s="173"/>
      <c r="S438" s="173"/>
      <c r="T438" s="174"/>
      <c r="AT438" s="168" t="s">
        <v>159</v>
      </c>
      <c r="AU438" s="168" t="s">
        <v>78</v>
      </c>
      <c r="AV438" s="13" t="s">
        <v>78</v>
      </c>
      <c r="AW438" s="13" t="s">
        <v>31</v>
      </c>
      <c r="AX438" s="13" t="s">
        <v>69</v>
      </c>
      <c r="AY438" s="168" t="s">
        <v>151</v>
      </c>
    </row>
    <row r="439" spans="2:65" s="14" customFormat="1" ht="11.25">
      <c r="B439" s="175"/>
      <c r="D439" s="160" t="s">
        <v>159</v>
      </c>
      <c r="E439" s="176" t="s">
        <v>1</v>
      </c>
      <c r="F439" s="177" t="s">
        <v>162</v>
      </c>
      <c r="H439" s="178">
        <v>9.0830000000000002</v>
      </c>
      <c r="I439" s="179"/>
      <c r="L439" s="175"/>
      <c r="M439" s="180"/>
      <c r="N439" s="181"/>
      <c r="O439" s="181"/>
      <c r="P439" s="181"/>
      <c r="Q439" s="181"/>
      <c r="R439" s="181"/>
      <c r="S439" s="181"/>
      <c r="T439" s="182"/>
      <c r="AT439" s="176" t="s">
        <v>159</v>
      </c>
      <c r="AU439" s="176" t="s">
        <v>78</v>
      </c>
      <c r="AV439" s="14" t="s">
        <v>157</v>
      </c>
      <c r="AW439" s="14" t="s">
        <v>31</v>
      </c>
      <c r="AX439" s="14" t="s">
        <v>76</v>
      </c>
      <c r="AY439" s="176" t="s">
        <v>151</v>
      </c>
    </row>
    <row r="440" spans="2:65" s="1" customFormat="1" ht="16.5" customHeight="1">
      <c r="B440" s="146"/>
      <c r="C440" s="147" t="s">
        <v>671</v>
      </c>
      <c r="D440" s="147" t="s">
        <v>153</v>
      </c>
      <c r="E440" s="148" t="s">
        <v>672</v>
      </c>
      <c r="F440" s="149" t="s">
        <v>673</v>
      </c>
      <c r="G440" s="150" t="s">
        <v>156</v>
      </c>
      <c r="H440" s="151">
        <v>120</v>
      </c>
      <c r="I440" s="152"/>
      <c r="J440" s="153">
        <f>ROUND(I440*H440,2)</f>
        <v>0</v>
      </c>
      <c r="K440" s="149" t="s">
        <v>1</v>
      </c>
      <c r="L440" s="31"/>
      <c r="M440" s="154" t="s">
        <v>1</v>
      </c>
      <c r="N440" s="155" t="s">
        <v>40</v>
      </c>
      <c r="O440" s="50"/>
      <c r="P440" s="156">
        <f>O440*H440</f>
        <v>0</v>
      </c>
      <c r="Q440" s="156">
        <v>0</v>
      </c>
      <c r="R440" s="156">
        <f>Q440*H440</f>
        <v>0</v>
      </c>
      <c r="S440" s="156">
        <v>0</v>
      </c>
      <c r="T440" s="157">
        <f>S440*H440</f>
        <v>0</v>
      </c>
      <c r="AR440" s="17" t="s">
        <v>157</v>
      </c>
      <c r="AT440" s="17" t="s">
        <v>153</v>
      </c>
      <c r="AU440" s="17" t="s">
        <v>78</v>
      </c>
      <c r="AY440" s="17" t="s">
        <v>151</v>
      </c>
      <c r="BE440" s="158">
        <f>IF(N440="základní",J440,0)</f>
        <v>0</v>
      </c>
      <c r="BF440" s="158">
        <f>IF(N440="snížená",J440,0)</f>
        <v>0</v>
      </c>
      <c r="BG440" s="158">
        <f>IF(N440="zákl. přenesená",J440,0)</f>
        <v>0</v>
      </c>
      <c r="BH440" s="158">
        <f>IF(N440="sníž. přenesená",J440,0)</f>
        <v>0</v>
      </c>
      <c r="BI440" s="158">
        <f>IF(N440="nulová",J440,0)</f>
        <v>0</v>
      </c>
      <c r="BJ440" s="17" t="s">
        <v>76</v>
      </c>
      <c r="BK440" s="158">
        <f>ROUND(I440*H440,2)</f>
        <v>0</v>
      </c>
      <c r="BL440" s="17" t="s">
        <v>157</v>
      </c>
      <c r="BM440" s="17" t="s">
        <v>674</v>
      </c>
    </row>
    <row r="441" spans="2:65" s="12" customFormat="1" ht="11.25">
      <c r="B441" s="159"/>
      <c r="D441" s="160" t="s">
        <v>159</v>
      </c>
      <c r="E441" s="161" t="s">
        <v>1</v>
      </c>
      <c r="F441" s="162" t="s">
        <v>675</v>
      </c>
      <c r="H441" s="161" t="s">
        <v>1</v>
      </c>
      <c r="I441" s="163"/>
      <c r="L441" s="159"/>
      <c r="M441" s="164"/>
      <c r="N441" s="165"/>
      <c r="O441" s="165"/>
      <c r="P441" s="165"/>
      <c r="Q441" s="165"/>
      <c r="R441" s="165"/>
      <c r="S441" s="165"/>
      <c r="T441" s="166"/>
      <c r="AT441" s="161" t="s">
        <v>159</v>
      </c>
      <c r="AU441" s="161" t="s">
        <v>78</v>
      </c>
      <c r="AV441" s="12" t="s">
        <v>76</v>
      </c>
      <c r="AW441" s="12" t="s">
        <v>31</v>
      </c>
      <c r="AX441" s="12" t="s">
        <v>69</v>
      </c>
      <c r="AY441" s="161" t="s">
        <v>151</v>
      </c>
    </row>
    <row r="442" spans="2:65" s="13" customFormat="1" ht="11.25">
      <c r="B442" s="167"/>
      <c r="D442" s="160" t="s">
        <v>159</v>
      </c>
      <c r="E442" s="168" t="s">
        <v>1</v>
      </c>
      <c r="F442" s="169" t="s">
        <v>676</v>
      </c>
      <c r="H442" s="170">
        <v>137.31899999999999</v>
      </c>
      <c r="I442" s="171"/>
      <c r="L442" s="167"/>
      <c r="M442" s="172"/>
      <c r="N442" s="173"/>
      <c r="O442" s="173"/>
      <c r="P442" s="173"/>
      <c r="Q442" s="173"/>
      <c r="R442" s="173"/>
      <c r="S442" s="173"/>
      <c r="T442" s="174"/>
      <c r="AT442" s="168" t="s">
        <v>159</v>
      </c>
      <c r="AU442" s="168" t="s">
        <v>78</v>
      </c>
      <c r="AV442" s="13" t="s">
        <v>78</v>
      </c>
      <c r="AW442" s="13" t="s">
        <v>31</v>
      </c>
      <c r="AX442" s="13" t="s">
        <v>69</v>
      </c>
      <c r="AY442" s="168" t="s">
        <v>151</v>
      </c>
    </row>
    <row r="443" spans="2:65" s="12" customFormat="1" ht="11.25">
      <c r="B443" s="159"/>
      <c r="D443" s="160" t="s">
        <v>159</v>
      </c>
      <c r="E443" s="161" t="s">
        <v>1</v>
      </c>
      <c r="F443" s="162" t="s">
        <v>629</v>
      </c>
      <c r="H443" s="161" t="s">
        <v>1</v>
      </c>
      <c r="I443" s="163"/>
      <c r="L443" s="159"/>
      <c r="M443" s="164"/>
      <c r="N443" s="165"/>
      <c r="O443" s="165"/>
      <c r="P443" s="165"/>
      <c r="Q443" s="165"/>
      <c r="R443" s="165"/>
      <c r="S443" s="165"/>
      <c r="T443" s="166"/>
      <c r="AT443" s="161" t="s">
        <v>159</v>
      </c>
      <c r="AU443" s="161" t="s">
        <v>78</v>
      </c>
      <c r="AV443" s="12" t="s">
        <v>76</v>
      </c>
      <c r="AW443" s="12" t="s">
        <v>31</v>
      </c>
      <c r="AX443" s="12" t="s">
        <v>69</v>
      </c>
      <c r="AY443" s="161" t="s">
        <v>151</v>
      </c>
    </row>
    <row r="444" spans="2:65" s="13" customFormat="1" ht="11.25">
      <c r="B444" s="167"/>
      <c r="D444" s="160" t="s">
        <v>159</v>
      </c>
      <c r="E444" s="168" t="s">
        <v>1</v>
      </c>
      <c r="F444" s="169" t="s">
        <v>630</v>
      </c>
      <c r="H444" s="170">
        <v>-19.648</v>
      </c>
      <c r="I444" s="171"/>
      <c r="L444" s="167"/>
      <c r="M444" s="172"/>
      <c r="N444" s="173"/>
      <c r="O444" s="173"/>
      <c r="P444" s="173"/>
      <c r="Q444" s="173"/>
      <c r="R444" s="173"/>
      <c r="S444" s="173"/>
      <c r="T444" s="174"/>
      <c r="AT444" s="168" t="s">
        <v>159</v>
      </c>
      <c r="AU444" s="168" t="s">
        <v>78</v>
      </c>
      <c r="AV444" s="13" t="s">
        <v>78</v>
      </c>
      <c r="AW444" s="13" t="s">
        <v>31</v>
      </c>
      <c r="AX444" s="13" t="s">
        <v>69</v>
      </c>
      <c r="AY444" s="168" t="s">
        <v>151</v>
      </c>
    </row>
    <row r="445" spans="2:65" s="12" customFormat="1" ht="11.25">
      <c r="B445" s="159"/>
      <c r="D445" s="160" t="s">
        <v>159</v>
      </c>
      <c r="E445" s="161" t="s">
        <v>1</v>
      </c>
      <c r="F445" s="162" t="s">
        <v>677</v>
      </c>
      <c r="H445" s="161" t="s">
        <v>1</v>
      </c>
      <c r="I445" s="163"/>
      <c r="L445" s="159"/>
      <c r="M445" s="164"/>
      <c r="N445" s="165"/>
      <c r="O445" s="165"/>
      <c r="P445" s="165"/>
      <c r="Q445" s="165"/>
      <c r="R445" s="165"/>
      <c r="S445" s="165"/>
      <c r="T445" s="166"/>
      <c r="AT445" s="161" t="s">
        <v>159</v>
      </c>
      <c r="AU445" s="161" t="s">
        <v>78</v>
      </c>
      <c r="AV445" s="12" t="s">
        <v>76</v>
      </c>
      <c r="AW445" s="12" t="s">
        <v>31</v>
      </c>
      <c r="AX445" s="12" t="s">
        <v>69</v>
      </c>
      <c r="AY445" s="161" t="s">
        <v>151</v>
      </c>
    </row>
    <row r="446" spans="2:65" s="13" customFormat="1" ht="11.25">
      <c r="B446" s="167"/>
      <c r="D446" s="160" t="s">
        <v>159</v>
      </c>
      <c r="E446" s="168" t="s">
        <v>1</v>
      </c>
      <c r="F446" s="169" t="s">
        <v>678</v>
      </c>
      <c r="H446" s="170">
        <v>-2.2080000000000002</v>
      </c>
      <c r="I446" s="171"/>
      <c r="L446" s="167"/>
      <c r="M446" s="172"/>
      <c r="N446" s="173"/>
      <c r="O446" s="173"/>
      <c r="P446" s="173"/>
      <c r="Q446" s="173"/>
      <c r="R446" s="173"/>
      <c r="S446" s="173"/>
      <c r="T446" s="174"/>
      <c r="AT446" s="168" t="s">
        <v>159</v>
      </c>
      <c r="AU446" s="168" t="s">
        <v>78</v>
      </c>
      <c r="AV446" s="13" t="s">
        <v>78</v>
      </c>
      <c r="AW446" s="13" t="s">
        <v>31</v>
      </c>
      <c r="AX446" s="13" t="s">
        <v>69</v>
      </c>
      <c r="AY446" s="168" t="s">
        <v>151</v>
      </c>
    </row>
    <row r="447" spans="2:65" s="12" customFormat="1" ht="11.25">
      <c r="B447" s="159"/>
      <c r="D447" s="160" t="s">
        <v>159</v>
      </c>
      <c r="E447" s="161" t="s">
        <v>1</v>
      </c>
      <c r="F447" s="162" t="s">
        <v>626</v>
      </c>
      <c r="H447" s="161" t="s">
        <v>1</v>
      </c>
      <c r="I447" s="163"/>
      <c r="L447" s="159"/>
      <c r="M447" s="164"/>
      <c r="N447" s="165"/>
      <c r="O447" s="165"/>
      <c r="P447" s="165"/>
      <c r="Q447" s="165"/>
      <c r="R447" s="165"/>
      <c r="S447" s="165"/>
      <c r="T447" s="166"/>
      <c r="AT447" s="161" t="s">
        <v>159</v>
      </c>
      <c r="AU447" s="161" t="s">
        <v>78</v>
      </c>
      <c r="AV447" s="12" t="s">
        <v>76</v>
      </c>
      <c r="AW447" s="12" t="s">
        <v>31</v>
      </c>
      <c r="AX447" s="12" t="s">
        <v>69</v>
      </c>
      <c r="AY447" s="161" t="s">
        <v>151</v>
      </c>
    </row>
    <row r="448" spans="2:65" s="13" customFormat="1" ht="11.25">
      <c r="B448" s="167"/>
      <c r="D448" s="160" t="s">
        <v>159</v>
      </c>
      <c r="E448" s="168" t="s">
        <v>1</v>
      </c>
      <c r="F448" s="169" t="s">
        <v>679</v>
      </c>
      <c r="H448" s="170">
        <v>3.238</v>
      </c>
      <c r="I448" s="171"/>
      <c r="L448" s="167"/>
      <c r="M448" s="172"/>
      <c r="N448" s="173"/>
      <c r="O448" s="173"/>
      <c r="P448" s="173"/>
      <c r="Q448" s="173"/>
      <c r="R448" s="173"/>
      <c r="S448" s="173"/>
      <c r="T448" s="174"/>
      <c r="AT448" s="168" t="s">
        <v>159</v>
      </c>
      <c r="AU448" s="168" t="s">
        <v>78</v>
      </c>
      <c r="AV448" s="13" t="s">
        <v>78</v>
      </c>
      <c r="AW448" s="13" t="s">
        <v>31</v>
      </c>
      <c r="AX448" s="13" t="s">
        <v>69</v>
      </c>
      <c r="AY448" s="168" t="s">
        <v>151</v>
      </c>
    </row>
    <row r="449" spans="2:65" s="14" customFormat="1" ht="11.25">
      <c r="B449" s="175"/>
      <c r="D449" s="160" t="s">
        <v>159</v>
      </c>
      <c r="E449" s="176" t="s">
        <v>1</v>
      </c>
      <c r="F449" s="177" t="s">
        <v>162</v>
      </c>
      <c r="H449" s="178">
        <v>118.70099999999999</v>
      </c>
      <c r="I449" s="179"/>
      <c r="L449" s="175"/>
      <c r="M449" s="180"/>
      <c r="N449" s="181"/>
      <c r="O449" s="181"/>
      <c r="P449" s="181"/>
      <c r="Q449" s="181"/>
      <c r="R449" s="181"/>
      <c r="S449" s="181"/>
      <c r="T449" s="182"/>
      <c r="AT449" s="176" t="s">
        <v>159</v>
      </c>
      <c r="AU449" s="176" t="s">
        <v>78</v>
      </c>
      <c r="AV449" s="14" t="s">
        <v>157</v>
      </c>
      <c r="AW449" s="14" t="s">
        <v>31</v>
      </c>
      <c r="AX449" s="14" t="s">
        <v>69</v>
      </c>
      <c r="AY449" s="176" t="s">
        <v>151</v>
      </c>
    </row>
    <row r="450" spans="2:65" s="13" customFormat="1" ht="11.25">
      <c r="B450" s="167"/>
      <c r="D450" s="160" t="s">
        <v>159</v>
      </c>
      <c r="E450" s="168" t="s">
        <v>1</v>
      </c>
      <c r="F450" s="169" t="s">
        <v>680</v>
      </c>
      <c r="H450" s="170">
        <v>120</v>
      </c>
      <c r="I450" s="171"/>
      <c r="L450" s="167"/>
      <c r="M450" s="172"/>
      <c r="N450" s="173"/>
      <c r="O450" s="173"/>
      <c r="P450" s="173"/>
      <c r="Q450" s="173"/>
      <c r="R450" s="173"/>
      <c r="S450" s="173"/>
      <c r="T450" s="174"/>
      <c r="AT450" s="168" t="s">
        <v>159</v>
      </c>
      <c r="AU450" s="168" t="s">
        <v>78</v>
      </c>
      <c r="AV450" s="13" t="s">
        <v>78</v>
      </c>
      <c r="AW450" s="13" t="s">
        <v>31</v>
      </c>
      <c r="AX450" s="13" t="s">
        <v>69</v>
      </c>
      <c r="AY450" s="168" t="s">
        <v>151</v>
      </c>
    </row>
    <row r="451" spans="2:65" s="14" customFormat="1" ht="11.25">
      <c r="B451" s="175"/>
      <c r="D451" s="160" t="s">
        <v>159</v>
      </c>
      <c r="E451" s="176" t="s">
        <v>1</v>
      </c>
      <c r="F451" s="177" t="s">
        <v>162</v>
      </c>
      <c r="H451" s="178">
        <v>120</v>
      </c>
      <c r="I451" s="179"/>
      <c r="L451" s="175"/>
      <c r="M451" s="180"/>
      <c r="N451" s="181"/>
      <c r="O451" s="181"/>
      <c r="P451" s="181"/>
      <c r="Q451" s="181"/>
      <c r="R451" s="181"/>
      <c r="S451" s="181"/>
      <c r="T451" s="182"/>
      <c r="AT451" s="176" t="s">
        <v>159</v>
      </c>
      <c r="AU451" s="176" t="s">
        <v>78</v>
      </c>
      <c r="AV451" s="14" t="s">
        <v>157</v>
      </c>
      <c r="AW451" s="14" t="s">
        <v>31</v>
      </c>
      <c r="AX451" s="14" t="s">
        <v>76</v>
      </c>
      <c r="AY451" s="176" t="s">
        <v>151</v>
      </c>
    </row>
    <row r="452" spans="2:65" s="1" customFormat="1" ht="16.5" customHeight="1">
      <c r="B452" s="146"/>
      <c r="C452" s="183" t="s">
        <v>681</v>
      </c>
      <c r="D452" s="183" t="s">
        <v>266</v>
      </c>
      <c r="E452" s="184" t="s">
        <v>682</v>
      </c>
      <c r="F452" s="185" t="s">
        <v>683</v>
      </c>
      <c r="G452" s="186" t="s">
        <v>156</v>
      </c>
      <c r="H452" s="187">
        <v>122.4</v>
      </c>
      <c r="I452" s="188"/>
      <c r="J452" s="189">
        <f>ROUND(I452*H452,2)</f>
        <v>0</v>
      </c>
      <c r="K452" s="185" t="s">
        <v>1</v>
      </c>
      <c r="L452" s="190"/>
      <c r="M452" s="191" t="s">
        <v>1</v>
      </c>
      <c r="N452" s="192" t="s">
        <v>40</v>
      </c>
      <c r="O452" s="50"/>
      <c r="P452" s="156">
        <f>O452*H452</f>
        <v>0</v>
      </c>
      <c r="Q452" s="156">
        <v>0</v>
      </c>
      <c r="R452" s="156">
        <f>Q452*H452</f>
        <v>0</v>
      </c>
      <c r="S452" s="156">
        <v>0</v>
      </c>
      <c r="T452" s="157">
        <f>S452*H452</f>
        <v>0</v>
      </c>
      <c r="AR452" s="17" t="s">
        <v>190</v>
      </c>
      <c r="AT452" s="17" t="s">
        <v>266</v>
      </c>
      <c r="AU452" s="17" t="s">
        <v>78</v>
      </c>
      <c r="AY452" s="17" t="s">
        <v>151</v>
      </c>
      <c r="BE452" s="158">
        <f>IF(N452="základní",J452,0)</f>
        <v>0</v>
      </c>
      <c r="BF452" s="158">
        <f>IF(N452="snížená",J452,0)</f>
        <v>0</v>
      </c>
      <c r="BG452" s="158">
        <f>IF(N452="zákl. přenesená",J452,0)</f>
        <v>0</v>
      </c>
      <c r="BH452" s="158">
        <f>IF(N452="sníž. přenesená",J452,0)</f>
        <v>0</v>
      </c>
      <c r="BI452" s="158">
        <f>IF(N452="nulová",J452,0)</f>
        <v>0</v>
      </c>
      <c r="BJ452" s="17" t="s">
        <v>76</v>
      </c>
      <c r="BK452" s="158">
        <f>ROUND(I452*H452,2)</f>
        <v>0</v>
      </c>
      <c r="BL452" s="17" t="s">
        <v>157</v>
      </c>
      <c r="BM452" s="17" t="s">
        <v>684</v>
      </c>
    </row>
    <row r="453" spans="2:65" s="1" customFormat="1" ht="16.5" customHeight="1">
      <c r="B453" s="146"/>
      <c r="C453" s="147" t="s">
        <v>685</v>
      </c>
      <c r="D453" s="147" t="s">
        <v>153</v>
      </c>
      <c r="E453" s="148" t="s">
        <v>672</v>
      </c>
      <c r="F453" s="149" t="s">
        <v>673</v>
      </c>
      <c r="G453" s="150" t="s">
        <v>156</v>
      </c>
      <c r="H453" s="151">
        <v>3</v>
      </c>
      <c r="I453" s="152"/>
      <c r="J453" s="153">
        <f>ROUND(I453*H453,2)</f>
        <v>0</v>
      </c>
      <c r="K453" s="149" t="s">
        <v>1</v>
      </c>
      <c r="L453" s="31"/>
      <c r="M453" s="154" t="s">
        <v>1</v>
      </c>
      <c r="N453" s="155" t="s">
        <v>40</v>
      </c>
      <c r="O453" s="50"/>
      <c r="P453" s="156">
        <f>O453*H453</f>
        <v>0</v>
      </c>
      <c r="Q453" s="156">
        <v>0</v>
      </c>
      <c r="R453" s="156">
        <f>Q453*H453</f>
        <v>0</v>
      </c>
      <c r="S453" s="156">
        <v>0</v>
      </c>
      <c r="T453" s="157">
        <f>S453*H453</f>
        <v>0</v>
      </c>
      <c r="AR453" s="17" t="s">
        <v>157</v>
      </c>
      <c r="AT453" s="17" t="s">
        <v>153</v>
      </c>
      <c r="AU453" s="17" t="s">
        <v>78</v>
      </c>
      <c r="AY453" s="17" t="s">
        <v>151</v>
      </c>
      <c r="BE453" s="158">
        <f>IF(N453="základní",J453,0)</f>
        <v>0</v>
      </c>
      <c r="BF453" s="158">
        <f>IF(N453="snížená",J453,0)</f>
        <v>0</v>
      </c>
      <c r="BG453" s="158">
        <f>IF(N453="zákl. přenesená",J453,0)</f>
        <v>0</v>
      </c>
      <c r="BH453" s="158">
        <f>IF(N453="sníž. přenesená",J453,0)</f>
        <v>0</v>
      </c>
      <c r="BI453" s="158">
        <f>IF(N453="nulová",J453,0)</f>
        <v>0</v>
      </c>
      <c r="BJ453" s="17" t="s">
        <v>76</v>
      </c>
      <c r="BK453" s="158">
        <f>ROUND(I453*H453,2)</f>
        <v>0</v>
      </c>
      <c r="BL453" s="17" t="s">
        <v>157</v>
      </c>
      <c r="BM453" s="17" t="s">
        <v>686</v>
      </c>
    </row>
    <row r="454" spans="2:65" s="12" customFormat="1" ht="11.25">
      <c r="B454" s="159"/>
      <c r="D454" s="160" t="s">
        <v>159</v>
      </c>
      <c r="E454" s="161" t="s">
        <v>1</v>
      </c>
      <c r="F454" s="162" t="s">
        <v>687</v>
      </c>
      <c r="H454" s="161" t="s">
        <v>1</v>
      </c>
      <c r="I454" s="163"/>
      <c r="L454" s="159"/>
      <c r="M454" s="164"/>
      <c r="N454" s="165"/>
      <c r="O454" s="165"/>
      <c r="P454" s="165"/>
      <c r="Q454" s="165"/>
      <c r="R454" s="165"/>
      <c r="S454" s="165"/>
      <c r="T454" s="166"/>
      <c r="AT454" s="161" t="s">
        <v>159</v>
      </c>
      <c r="AU454" s="161" t="s">
        <v>78</v>
      </c>
      <c r="AV454" s="12" t="s">
        <v>76</v>
      </c>
      <c r="AW454" s="12" t="s">
        <v>31</v>
      </c>
      <c r="AX454" s="12" t="s">
        <v>69</v>
      </c>
      <c r="AY454" s="161" t="s">
        <v>151</v>
      </c>
    </row>
    <row r="455" spans="2:65" s="13" customFormat="1" ht="11.25">
      <c r="B455" s="167"/>
      <c r="D455" s="160" t="s">
        <v>159</v>
      </c>
      <c r="E455" s="168" t="s">
        <v>1</v>
      </c>
      <c r="F455" s="169" t="s">
        <v>688</v>
      </c>
      <c r="H455" s="170">
        <v>3.3759999999999999</v>
      </c>
      <c r="I455" s="171"/>
      <c r="L455" s="167"/>
      <c r="M455" s="172"/>
      <c r="N455" s="173"/>
      <c r="O455" s="173"/>
      <c r="P455" s="173"/>
      <c r="Q455" s="173"/>
      <c r="R455" s="173"/>
      <c r="S455" s="173"/>
      <c r="T455" s="174"/>
      <c r="AT455" s="168" t="s">
        <v>159</v>
      </c>
      <c r="AU455" s="168" t="s">
        <v>78</v>
      </c>
      <c r="AV455" s="13" t="s">
        <v>78</v>
      </c>
      <c r="AW455" s="13" t="s">
        <v>31</v>
      </c>
      <c r="AX455" s="13" t="s">
        <v>69</v>
      </c>
      <c r="AY455" s="168" t="s">
        <v>151</v>
      </c>
    </row>
    <row r="456" spans="2:65" s="13" customFormat="1" ht="11.25">
      <c r="B456" s="167"/>
      <c r="D456" s="160" t="s">
        <v>159</v>
      </c>
      <c r="E456" s="168" t="s">
        <v>1</v>
      </c>
      <c r="F456" s="169" t="s">
        <v>689</v>
      </c>
      <c r="H456" s="170">
        <v>-0.48</v>
      </c>
      <c r="I456" s="171"/>
      <c r="L456" s="167"/>
      <c r="M456" s="172"/>
      <c r="N456" s="173"/>
      <c r="O456" s="173"/>
      <c r="P456" s="173"/>
      <c r="Q456" s="173"/>
      <c r="R456" s="173"/>
      <c r="S456" s="173"/>
      <c r="T456" s="174"/>
      <c r="AT456" s="168" t="s">
        <v>159</v>
      </c>
      <c r="AU456" s="168" t="s">
        <v>78</v>
      </c>
      <c r="AV456" s="13" t="s">
        <v>78</v>
      </c>
      <c r="AW456" s="13" t="s">
        <v>31</v>
      </c>
      <c r="AX456" s="13" t="s">
        <v>69</v>
      </c>
      <c r="AY456" s="168" t="s">
        <v>151</v>
      </c>
    </row>
    <row r="457" spans="2:65" s="14" customFormat="1" ht="11.25">
      <c r="B457" s="175"/>
      <c r="D457" s="160" t="s">
        <v>159</v>
      </c>
      <c r="E457" s="176" t="s">
        <v>1</v>
      </c>
      <c r="F457" s="177" t="s">
        <v>162</v>
      </c>
      <c r="H457" s="178">
        <v>2.8959999999999999</v>
      </c>
      <c r="I457" s="179"/>
      <c r="L457" s="175"/>
      <c r="M457" s="180"/>
      <c r="N457" s="181"/>
      <c r="O457" s="181"/>
      <c r="P457" s="181"/>
      <c r="Q457" s="181"/>
      <c r="R457" s="181"/>
      <c r="S457" s="181"/>
      <c r="T457" s="182"/>
      <c r="AT457" s="176" t="s">
        <v>159</v>
      </c>
      <c r="AU457" s="176" t="s">
        <v>78</v>
      </c>
      <c r="AV457" s="14" t="s">
        <v>157</v>
      </c>
      <c r="AW457" s="14" t="s">
        <v>31</v>
      </c>
      <c r="AX457" s="14" t="s">
        <v>69</v>
      </c>
      <c r="AY457" s="176" t="s">
        <v>151</v>
      </c>
    </row>
    <row r="458" spans="2:65" s="13" customFormat="1" ht="11.25">
      <c r="B458" s="167"/>
      <c r="D458" s="160" t="s">
        <v>159</v>
      </c>
      <c r="E458" s="168" t="s">
        <v>1</v>
      </c>
      <c r="F458" s="169" t="s">
        <v>169</v>
      </c>
      <c r="H458" s="170">
        <v>3</v>
      </c>
      <c r="I458" s="171"/>
      <c r="L458" s="167"/>
      <c r="M458" s="172"/>
      <c r="N458" s="173"/>
      <c r="O458" s="173"/>
      <c r="P458" s="173"/>
      <c r="Q458" s="173"/>
      <c r="R458" s="173"/>
      <c r="S458" s="173"/>
      <c r="T458" s="174"/>
      <c r="AT458" s="168" t="s">
        <v>159</v>
      </c>
      <c r="AU458" s="168" t="s">
        <v>78</v>
      </c>
      <c r="AV458" s="13" t="s">
        <v>78</v>
      </c>
      <c r="AW458" s="13" t="s">
        <v>31</v>
      </c>
      <c r="AX458" s="13" t="s">
        <v>69</v>
      </c>
      <c r="AY458" s="168" t="s">
        <v>151</v>
      </c>
    </row>
    <row r="459" spans="2:65" s="14" customFormat="1" ht="11.25">
      <c r="B459" s="175"/>
      <c r="D459" s="160" t="s">
        <v>159</v>
      </c>
      <c r="E459" s="176" t="s">
        <v>1</v>
      </c>
      <c r="F459" s="177" t="s">
        <v>162</v>
      </c>
      <c r="H459" s="178">
        <v>3</v>
      </c>
      <c r="I459" s="179"/>
      <c r="L459" s="175"/>
      <c r="M459" s="180"/>
      <c r="N459" s="181"/>
      <c r="O459" s="181"/>
      <c r="P459" s="181"/>
      <c r="Q459" s="181"/>
      <c r="R459" s="181"/>
      <c r="S459" s="181"/>
      <c r="T459" s="182"/>
      <c r="AT459" s="176" t="s">
        <v>159</v>
      </c>
      <c r="AU459" s="176" t="s">
        <v>78</v>
      </c>
      <c r="AV459" s="14" t="s">
        <v>157</v>
      </c>
      <c r="AW459" s="14" t="s">
        <v>31</v>
      </c>
      <c r="AX459" s="14" t="s">
        <v>76</v>
      </c>
      <c r="AY459" s="176" t="s">
        <v>151</v>
      </c>
    </row>
    <row r="460" spans="2:65" s="1" customFormat="1" ht="16.5" customHeight="1">
      <c r="B460" s="146"/>
      <c r="C460" s="183" t="s">
        <v>690</v>
      </c>
      <c r="D460" s="183" t="s">
        <v>266</v>
      </c>
      <c r="E460" s="184" t="s">
        <v>691</v>
      </c>
      <c r="F460" s="185" t="s">
        <v>692</v>
      </c>
      <c r="G460" s="186" t="s">
        <v>156</v>
      </c>
      <c r="H460" s="187">
        <v>3.06</v>
      </c>
      <c r="I460" s="188"/>
      <c r="J460" s="189">
        <f>ROUND(I460*H460,2)</f>
        <v>0</v>
      </c>
      <c r="K460" s="185" t="s">
        <v>1</v>
      </c>
      <c r="L460" s="190"/>
      <c r="M460" s="191" t="s">
        <v>1</v>
      </c>
      <c r="N460" s="192" t="s">
        <v>40</v>
      </c>
      <c r="O460" s="50"/>
      <c r="P460" s="156">
        <f>O460*H460</f>
        <v>0</v>
      </c>
      <c r="Q460" s="156">
        <v>0</v>
      </c>
      <c r="R460" s="156">
        <f>Q460*H460</f>
        <v>0</v>
      </c>
      <c r="S460" s="156">
        <v>0</v>
      </c>
      <c r="T460" s="157">
        <f>S460*H460</f>
        <v>0</v>
      </c>
      <c r="AR460" s="17" t="s">
        <v>190</v>
      </c>
      <c r="AT460" s="17" t="s">
        <v>266</v>
      </c>
      <c r="AU460" s="17" t="s">
        <v>78</v>
      </c>
      <c r="AY460" s="17" t="s">
        <v>151</v>
      </c>
      <c r="BE460" s="158">
        <f>IF(N460="základní",J460,0)</f>
        <v>0</v>
      </c>
      <c r="BF460" s="158">
        <f>IF(N460="snížená",J460,0)</f>
        <v>0</v>
      </c>
      <c r="BG460" s="158">
        <f>IF(N460="zákl. přenesená",J460,0)</f>
        <v>0</v>
      </c>
      <c r="BH460" s="158">
        <f>IF(N460="sníž. přenesená",J460,0)</f>
        <v>0</v>
      </c>
      <c r="BI460" s="158">
        <f>IF(N460="nulová",J460,0)</f>
        <v>0</v>
      </c>
      <c r="BJ460" s="17" t="s">
        <v>76</v>
      </c>
      <c r="BK460" s="158">
        <f>ROUND(I460*H460,2)</f>
        <v>0</v>
      </c>
      <c r="BL460" s="17" t="s">
        <v>157</v>
      </c>
      <c r="BM460" s="17" t="s">
        <v>693</v>
      </c>
    </row>
    <row r="461" spans="2:65" s="1" customFormat="1" ht="16.5" customHeight="1">
      <c r="B461" s="146"/>
      <c r="C461" s="147" t="s">
        <v>694</v>
      </c>
      <c r="D461" s="147" t="s">
        <v>153</v>
      </c>
      <c r="E461" s="148" t="s">
        <v>695</v>
      </c>
      <c r="F461" s="149" t="s">
        <v>696</v>
      </c>
      <c r="G461" s="150" t="s">
        <v>446</v>
      </c>
      <c r="H461" s="151">
        <v>8.5</v>
      </c>
      <c r="I461" s="152"/>
      <c r="J461" s="153">
        <f>ROUND(I461*H461,2)</f>
        <v>0</v>
      </c>
      <c r="K461" s="149" t="s">
        <v>1</v>
      </c>
      <c r="L461" s="31"/>
      <c r="M461" s="154" t="s">
        <v>1</v>
      </c>
      <c r="N461" s="155" t="s">
        <v>40</v>
      </c>
      <c r="O461" s="50"/>
      <c r="P461" s="156">
        <f>O461*H461</f>
        <v>0</v>
      </c>
      <c r="Q461" s="156">
        <v>0</v>
      </c>
      <c r="R461" s="156">
        <f>Q461*H461</f>
        <v>0</v>
      </c>
      <c r="S461" s="156">
        <v>0</v>
      </c>
      <c r="T461" s="157">
        <f>S461*H461</f>
        <v>0</v>
      </c>
      <c r="AR461" s="17" t="s">
        <v>157</v>
      </c>
      <c r="AT461" s="17" t="s">
        <v>153</v>
      </c>
      <c r="AU461" s="17" t="s">
        <v>78</v>
      </c>
      <c r="AY461" s="17" t="s">
        <v>151</v>
      </c>
      <c r="BE461" s="158">
        <f>IF(N461="základní",J461,0)</f>
        <v>0</v>
      </c>
      <c r="BF461" s="158">
        <f>IF(N461="snížená",J461,0)</f>
        <v>0</v>
      </c>
      <c r="BG461" s="158">
        <f>IF(N461="zákl. přenesená",J461,0)</f>
        <v>0</v>
      </c>
      <c r="BH461" s="158">
        <f>IF(N461="sníž. přenesená",J461,0)</f>
        <v>0</v>
      </c>
      <c r="BI461" s="158">
        <f>IF(N461="nulová",J461,0)</f>
        <v>0</v>
      </c>
      <c r="BJ461" s="17" t="s">
        <v>76</v>
      </c>
      <c r="BK461" s="158">
        <f>ROUND(I461*H461,2)</f>
        <v>0</v>
      </c>
      <c r="BL461" s="17" t="s">
        <v>157</v>
      </c>
      <c r="BM461" s="17" t="s">
        <v>697</v>
      </c>
    </row>
    <row r="462" spans="2:65" s="13" customFormat="1" ht="11.25">
      <c r="B462" s="167"/>
      <c r="D462" s="160" t="s">
        <v>159</v>
      </c>
      <c r="E462" s="168" t="s">
        <v>1</v>
      </c>
      <c r="F462" s="169" t="s">
        <v>698</v>
      </c>
      <c r="H462" s="170">
        <v>8.5</v>
      </c>
      <c r="I462" s="171"/>
      <c r="L462" s="167"/>
      <c r="M462" s="172"/>
      <c r="N462" s="173"/>
      <c r="O462" s="173"/>
      <c r="P462" s="173"/>
      <c r="Q462" s="173"/>
      <c r="R462" s="173"/>
      <c r="S462" s="173"/>
      <c r="T462" s="174"/>
      <c r="AT462" s="168" t="s">
        <v>159</v>
      </c>
      <c r="AU462" s="168" t="s">
        <v>78</v>
      </c>
      <c r="AV462" s="13" t="s">
        <v>78</v>
      </c>
      <c r="AW462" s="13" t="s">
        <v>31</v>
      </c>
      <c r="AX462" s="13" t="s">
        <v>69</v>
      </c>
      <c r="AY462" s="168" t="s">
        <v>151</v>
      </c>
    </row>
    <row r="463" spans="2:65" s="14" customFormat="1" ht="11.25">
      <c r="B463" s="175"/>
      <c r="D463" s="160" t="s">
        <v>159</v>
      </c>
      <c r="E463" s="176" t="s">
        <v>1</v>
      </c>
      <c r="F463" s="177" t="s">
        <v>162</v>
      </c>
      <c r="H463" s="178">
        <v>8.5</v>
      </c>
      <c r="I463" s="179"/>
      <c r="L463" s="175"/>
      <c r="M463" s="180"/>
      <c r="N463" s="181"/>
      <c r="O463" s="181"/>
      <c r="P463" s="181"/>
      <c r="Q463" s="181"/>
      <c r="R463" s="181"/>
      <c r="S463" s="181"/>
      <c r="T463" s="182"/>
      <c r="AT463" s="176" t="s">
        <v>159</v>
      </c>
      <c r="AU463" s="176" t="s">
        <v>78</v>
      </c>
      <c r="AV463" s="14" t="s">
        <v>157</v>
      </c>
      <c r="AW463" s="14" t="s">
        <v>31</v>
      </c>
      <c r="AX463" s="14" t="s">
        <v>76</v>
      </c>
      <c r="AY463" s="176" t="s">
        <v>151</v>
      </c>
    </row>
    <row r="464" spans="2:65" s="1" customFormat="1" ht="16.5" customHeight="1">
      <c r="B464" s="146"/>
      <c r="C464" s="183" t="s">
        <v>699</v>
      </c>
      <c r="D464" s="183" t="s">
        <v>266</v>
      </c>
      <c r="E464" s="184" t="s">
        <v>700</v>
      </c>
      <c r="F464" s="185" t="s">
        <v>701</v>
      </c>
      <c r="G464" s="186" t="s">
        <v>446</v>
      </c>
      <c r="H464" s="187">
        <v>8.9250000000000007</v>
      </c>
      <c r="I464" s="188"/>
      <c r="J464" s="189">
        <f>ROUND(I464*H464,2)</f>
        <v>0</v>
      </c>
      <c r="K464" s="185" t="s">
        <v>1</v>
      </c>
      <c r="L464" s="190"/>
      <c r="M464" s="191" t="s">
        <v>1</v>
      </c>
      <c r="N464" s="192" t="s">
        <v>40</v>
      </c>
      <c r="O464" s="50"/>
      <c r="P464" s="156">
        <f>O464*H464</f>
        <v>0</v>
      </c>
      <c r="Q464" s="156">
        <v>0</v>
      </c>
      <c r="R464" s="156">
        <f>Q464*H464</f>
        <v>0</v>
      </c>
      <c r="S464" s="156">
        <v>0</v>
      </c>
      <c r="T464" s="157">
        <f>S464*H464</f>
        <v>0</v>
      </c>
      <c r="AR464" s="17" t="s">
        <v>190</v>
      </c>
      <c r="AT464" s="17" t="s">
        <v>266</v>
      </c>
      <c r="AU464" s="17" t="s">
        <v>78</v>
      </c>
      <c r="AY464" s="17" t="s">
        <v>151</v>
      </c>
      <c r="BE464" s="158">
        <f>IF(N464="základní",J464,0)</f>
        <v>0</v>
      </c>
      <c r="BF464" s="158">
        <f>IF(N464="snížená",J464,0)</f>
        <v>0</v>
      </c>
      <c r="BG464" s="158">
        <f>IF(N464="zákl. přenesená",J464,0)</f>
        <v>0</v>
      </c>
      <c r="BH464" s="158">
        <f>IF(N464="sníž. přenesená",J464,0)</f>
        <v>0</v>
      </c>
      <c r="BI464" s="158">
        <f>IF(N464="nulová",J464,0)</f>
        <v>0</v>
      </c>
      <c r="BJ464" s="17" t="s">
        <v>76</v>
      </c>
      <c r="BK464" s="158">
        <f>ROUND(I464*H464,2)</f>
        <v>0</v>
      </c>
      <c r="BL464" s="17" t="s">
        <v>157</v>
      </c>
      <c r="BM464" s="17" t="s">
        <v>702</v>
      </c>
    </row>
    <row r="465" spans="2:65" s="1" customFormat="1" ht="16.5" customHeight="1">
      <c r="B465" s="146"/>
      <c r="C465" s="147" t="s">
        <v>703</v>
      </c>
      <c r="D465" s="147" t="s">
        <v>153</v>
      </c>
      <c r="E465" s="148" t="s">
        <v>704</v>
      </c>
      <c r="F465" s="149" t="s">
        <v>705</v>
      </c>
      <c r="G465" s="150" t="s">
        <v>446</v>
      </c>
      <c r="H465" s="151">
        <v>142.06</v>
      </c>
      <c r="I465" s="152"/>
      <c r="J465" s="153">
        <f>ROUND(I465*H465,2)</f>
        <v>0</v>
      </c>
      <c r="K465" s="149" t="s">
        <v>1</v>
      </c>
      <c r="L465" s="31"/>
      <c r="M465" s="154" t="s">
        <v>1</v>
      </c>
      <c r="N465" s="155" t="s">
        <v>40</v>
      </c>
      <c r="O465" s="50"/>
      <c r="P465" s="156">
        <f>O465*H465</f>
        <v>0</v>
      </c>
      <c r="Q465" s="156">
        <v>0</v>
      </c>
      <c r="R465" s="156">
        <f>Q465*H465</f>
        <v>0</v>
      </c>
      <c r="S465" s="156">
        <v>0</v>
      </c>
      <c r="T465" s="157">
        <f>S465*H465</f>
        <v>0</v>
      </c>
      <c r="AR465" s="17" t="s">
        <v>157</v>
      </c>
      <c r="AT465" s="17" t="s">
        <v>153</v>
      </c>
      <c r="AU465" s="17" t="s">
        <v>78</v>
      </c>
      <c r="AY465" s="17" t="s">
        <v>151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7" t="s">
        <v>76</v>
      </c>
      <c r="BK465" s="158">
        <f>ROUND(I465*H465,2)</f>
        <v>0</v>
      </c>
      <c r="BL465" s="17" t="s">
        <v>157</v>
      </c>
      <c r="BM465" s="17" t="s">
        <v>706</v>
      </c>
    </row>
    <row r="466" spans="2:65" s="12" customFormat="1" ht="11.25">
      <c r="B466" s="159"/>
      <c r="D466" s="160" t="s">
        <v>159</v>
      </c>
      <c r="E466" s="161" t="s">
        <v>1</v>
      </c>
      <c r="F466" s="162" t="s">
        <v>707</v>
      </c>
      <c r="H466" s="161" t="s">
        <v>1</v>
      </c>
      <c r="I466" s="163"/>
      <c r="L466" s="159"/>
      <c r="M466" s="164"/>
      <c r="N466" s="165"/>
      <c r="O466" s="165"/>
      <c r="P466" s="165"/>
      <c r="Q466" s="165"/>
      <c r="R466" s="165"/>
      <c r="S466" s="165"/>
      <c r="T466" s="166"/>
      <c r="AT466" s="161" t="s">
        <v>159</v>
      </c>
      <c r="AU466" s="161" t="s">
        <v>78</v>
      </c>
      <c r="AV466" s="12" t="s">
        <v>76</v>
      </c>
      <c r="AW466" s="12" t="s">
        <v>31</v>
      </c>
      <c r="AX466" s="12" t="s">
        <v>69</v>
      </c>
      <c r="AY466" s="161" t="s">
        <v>151</v>
      </c>
    </row>
    <row r="467" spans="2:65" s="13" customFormat="1" ht="11.25">
      <c r="B467" s="167"/>
      <c r="D467" s="160" t="s">
        <v>159</v>
      </c>
      <c r="E467" s="168" t="s">
        <v>1</v>
      </c>
      <c r="F467" s="169" t="s">
        <v>708</v>
      </c>
      <c r="H467" s="170">
        <v>54.7</v>
      </c>
      <c r="I467" s="171"/>
      <c r="L467" s="167"/>
      <c r="M467" s="172"/>
      <c r="N467" s="173"/>
      <c r="O467" s="173"/>
      <c r="P467" s="173"/>
      <c r="Q467" s="173"/>
      <c r="R467" s="173"/>
      <c r="S467" s="173"/>
      <c r="T467" s="174"/>
      <c r="AT467" s="168" t="s">
        <v>159</v>
      </c>
      <c r="AU467" s="168" t="s">
        <v>78</v>
      </c>
      <c r="AV467" s="13" t="s">
        <v>78</v>
      </c>
      <c r="AW467" s="13" t="s">
        <v>31</v>
      </c>
      <c r="AX467" s="13" t="s">
        <v>69</v>
      </c>
      <c r="AY467" s="168" t="s">
        <v>151</v>
      </c>
    </row>
    <row r="468" spans="2:65" s="12" customFormat="1" ht="11.25">
      <c r="B468" s="159"/>
      <c r="D468" s="160" t="s">
        <v>159</v>
      </c>
      <c r="E468" s="161" t="s">
        <v>1</v>
      </c>
      <c r="F468" s="162" t="s">
        <v>709</v>
      </c>
      <c r="H468" s="161" t="s">
        <v>1</v>
      </c>
      <c r="I468" s="163"/>
      <c r="L468" s="159"/>
      <c r="M468" s="164"/>
      <c r="N468" s="165"/>
      <c r="O468" s="165"/>
      <c r="P468" s="165"/>
      <c r="Q468" s="165"/>
      <c r="R468" s="165"/>
      <c r="S468" s="165"/>
      <c r="T468" s="166"/>
      <c r="AT468" s="161" t="s">
        <v>159</v>
      </c>
      <c r="AU468" s="161" t="s">
        <v>78</v>
      </c>
      <c r="AV468" s="12" t="s">
        <v>76</v>
      </c>
      <c r="AW468" s="12" t="s">
        <v>31</v>
      </c>
      <c r="AX468" s="12" t="s">
        <v>69</v>
      </c>
      <c r="AY468" s="161" t="s">
        <v>151</v>
      </c>
    </row>
    <row r="469" spans="2:65" s="13" customFormat="1" ht="11.25">
      <c r="B469" s="167"/>
      <c r="D469" s="160" t="s">
        <v>159</v>
      </c>
      <c r="E469" s="168" t="s">
        <v>1</v>
      </c>
      <c r="F469" s="169" t="s">
        <v>710</v>
      </c>
      <c r="H469" s="170">
        <v>46.2</v>
      </c>
      <c r="I469" s="171"/>
      <c r="L469" s="167"/>
      <c r="M469" s="172"/>
      <c r="N469" s="173"/>
      <c r="O469" s="173"/>
      <c r="P469" s="173"/>
      <c r="Q469" s="173"/>
      <c r="R469" s="173"/>
      <c r="S469" s="173"/>
      <c r="T469" s="174"/>
      <c r="AT469" s="168" t="s">
        <v>159</v>
      </c>
      <c r="AU469" s="168" t="s">
        <v>78</v>
      </c>
      <c r="AV469" s="13" t="s">
        <v>78</v>
      </c>
      <c r="AW469" s="13" t="s">
        <v>31</v>
      </c>
      <c r="AX469" s="13" t="s">
        <v>69</v>
      </c>
      <c r="AY469" s="168" t="s">
        <v>151</v>
      </c>
    </row>
    <row r="470" spans="2:65" s="12" customFormat="1" ht="11.25">
      <c r="B470" s="159"/>
      <c r="D470" s="160" t="s">
        <v>159</v>
      </c>
      <c r="E470" s="161" t="s">
        <v>1</v>
      </c>
      <c r="F470" s="162" t="s">
        <v>711</v>
      </c>
      <c r="H470" s="161" t="s">
        <v>1</v>
      </c>
      <c r="I470" s="163"/>
      <c r="L470" s="159"/>
      <c r="M470" s="164"/>
      <c r="N470" s="165"/>
      <c r="O470" s="165"/>
      <c r="P470" s="165"/>
      <c r="Q470" s="165"/>
      <c r="R470" s="165"/>
      <c r="S470" s="165"/>
      <c r="T470" s="166"/>
      <c r="AT470" s="161" t="s">
        <v>159</v>
      </c>
      <c r="AU470" s="161" t="s">
        <v>78</v>
      </c>
      <c r="AV470" s="12" t="s">
        <v>76</v>
      </c>
      <c r="AW470" s="12" t="s">
        <v>31</v>
      </c>
      <c r="AX470" s="12" t="s">
        <v>69</v>
      </c>
      <c r="AY470" s="161" t="s">
        <v>151</v>
      </c>
    </row>
    <row r="471" spans="2:65" s="13" customFormat="1" ht="11.25">
      <c r="B471" s="167"/>
      <c r="D471" s="160" t="s">
        <v>159</v>
      </c>
      <c r="E471" s="168" t="s">
        <v>1</v>
      </c>
      <c r="F471" s="169" t="s">
        <v>698</v>
      </c>
      <c r="H471" s="170">
        <v>8.5</v>
      </c>
      <c r="I471" s="171"/>
      <c r="L471" s="167"/>
      <c r="M471" s="172"/>
      <c r="N471" s="173"/>
      <c r="O471" s="173"/>
      <c r="P471" s="173"/>
      <c r="Q471" s="173"/>
      <c r="R471" s="173"/>
      <c r="S471" s="173"/>
      <c r="T471" s="174"/>
      <c r="AT471" s="168" t="s">
        <v>159</v>
      </c>
      <c r="AU471" s="168" t="s">
        <v>78</v>
      </c>
      <c r="AV471" s="13" t="s">
        <v>78</v>
      </c>
      <c r="AW471" s="13" t="s">
        <v>31</v>
      </c>
      <c r="AX471" s="13" t="s">
        <v>69</v>
      </c>
      <c r="AY471" s="168" t="s">
        <v>151</v>
      </c>
    </row>
    <row r="472" spans="2:65" s="12" customFormat="1" ht="11.25">
      <c r="B472" s="159"/>
      <c r="D472" s="160" t="s">
        <v>159</v>
      </c>
      <c r="E472" s="161" t="s">
        <v>1</v>
      </c>
      <c r="F472" s="162" t="s">
        <v>712</v>
      </c>
      <c r="H472" s="161" t="s">
        <v>1</v>
      </c>
      <c r="I472" s="163"/>
      <c r="L472" s="159"/>
      <c r="M472" s="164"/>
      <c r="N472" s="165"/>
      <c r="O472" s="165"/>
      <c r="P472" s="165"/>
      <c r="Q472" s="165"/>
      <c r="R472" s="165"/>
      <c r="S472" s="165"/>
      <c r="T472" s="166"/>
      <c r="AT472" s="161" t="s">
        <v>159</v>
      </c>
      <c r="AU472" s="161" t="s">
        <v>78</v>
      </c>
      <c r="AV472" s="12" t="s">
        <v>76</v>
      </c>
      <c r="AW472" s="12" t="s">
        <v>31</v>
      </c>
      <c r="AX472" s="12" t="s">
        <v>69</v>
      </c>
      <c r="AY472" s="161" t="s">
        <v>151</v>
      </c>
    </row>
    <row r="473" spans="2:65" s="13" customFormat="1" ht="11.25">
      <c r="B473" s="167"/>
      <c r="D473" s="160" t="s">
        <v>159</v>
      </c>
      <c r="E473" s="168" t="s">
        <v>1</v>
      </c>
      <c r="F473" s="169" t="s">
        <v>713</v>
      </c>
      <c r="H473" s="170">
        <v>2.5</v>
      </c>
      <c r="I473" s="171"/>
      <c r="L473" s="167"/>
      <c r="M473" s="172"/>
      <c r="N473" s="173"/>
      <c r="O473" s="173"/>
      <c r="P473" s="173"/>
      <c r="Q473" s="173"/>
      <c r="R473" s="173"/>
      <c r="S473" s="173"/>
      <c r="T473" s="174"/>
      <c r="AT473" s="168" t="s">
        <v>159</v>
      </c>
      <c r="AU473" s="168" t="s">
        <v>78</v>
      </c>
      <c r="AV473" s="13" t="s">
        <v>78</v>
      </c>
      <c r="AW473" s="13" t="s">
        <v>31</v>
      </c>
      <c r="AX473" s="13" t="s">
        <v>69</v>
      </c>
      <c r="AY473" s="168" t="s">
        <v>151</v>
      </c>
    </row>
    <row r="474" spans="2:65" s="12" customFormat="1" ht="11.25">
      <c r="B474" s="159"/>
      <c r="D474" s="160" t="s">
        <v>159</v>
      </c>
      <c r="E474" s="161" t="s">
        <v>1</v>
      </c>
      <c r="F474" s="162" t="s">
        <v>714</v>
      </c>
      <c r="H474" s="161" t="s">
        <v>1</v>
      </c>
      <c r="I474" s="163"/>
      <c r="L474" s="159"/>
      <c r="M474" s="164"/>
      <c r="N474" s="165"/>
      <c r="O474" s="165"/>
      <c r="P474" s="165"/>
      <c r="Q474" s="165"/>
      <c r="R474" s="165"/>
      <c r="S474" s="165"/>
      <c r="T474" s="166"/>
      <c r="AT474" s="161" t="s">
        <v>159</v>
      </c>
      <c r="AU474" s="161" t="s">
        <v>78</v>
      </c>
      <c r="AV474" s="12" t="s">
        <v>76</v>
      </c>
      <c r="AW474" s="12" t="s">
        <v>31</v>
      </c>
      <c r="AX474" s="12" t="s">
        <v>69</v>
      </c>
      <c r="AY474" s="161" t="s">
        <v>151</v>
      </c>
    </row>
    <row r="475" spans="2:65" s="13" customFormat="1" ht="11.25">
      <c r="B475" s="167"/>
      <c r="D475" s="160" t="s">
        <v>159</v>
      </c>
      <c r="E475" s="168" t="s">
        <v>1</v>
      </c>
      <c r="F475" s="169" t="s">
        <v>715</v>
      </c>
      <c r="H475" s="170">
        <v>28.56</v>
      </c>
      <c r="I475" s="171"/>
      <c r="L475" s="167"/>
      <c r="M475" s="172"/>
      <c r="N475" s="173"/>
      <c r="O475" s="173"/>
      <c r="P475" s="173"/>
      <c r="Q475" s="173"/>
      <c r="R475" s="173"/>
      <c r="S475" s="173"/>
      <c r="T475" s="174"/>
      <c r="AT475" s="168" t="s">
        <v>159</v>
      </c>
      <c r="AU475" s="168" t="s">
        <v>78</v>
      </c>
      <c r="AV475" s="13" t="s">
        <v>78</v>
      </c>
      <c r="AW475" s="13" t="s">
        <v>31</v>
      </c>
      <c r="AX475" s="13" t="s">
        <v>69</v>
      </c>
      <c r="AY475" s="168" t="s">
        <v>151</v>
      </c>
    </row>
    <row r="476" spans="2:65" s="12" customFormat="1" ht="11.25">
      <c r="B476" s="159"/>
      <c r="D476" s="160" t="s">
        <v>159</v>
      </c>
      <c r="E476" s="161" t="s">
        <v>1</v>
      </c>
      <c r="F476" s="162" t="s">
        <v>716</v>
      </c>
      <c r="H476" s="161" t="s">
        <v>1</v>
      </c>
      <c r="I476" s="163"/>
      <c r="L476" s="159"/>
      <c r="M476" s="164"/>
      <c r="N476" s="165"/>
      <c r="O476" s="165"/>
      <c r="P476" s="165"/>
      <c r="Q476" s="165"/>
      <c r="R476" s="165"/>
      <c r="S476" s="165"/>
      <c r="T476" s="166"/>
      <c r="AT476" s="161" t="s">
        <v>159</v>
      </c>
      <c r="AU476" s="161" t="s">
        <v>78</v>
      </c>
      <c r="AV476" s="12" t="s">
        <v>76</v>
      </c>
      <c r="AW476" s="12" t="s">
        <v>31</v>
      </c>
      <c r="AX476" s="12" t="s">
        <v>69</v>
      </c>
      <c r="AY476" s="161" t="s">
        <v>151</v>
      </c>
    </row>
    <row r="477" spans="2:65" s="13" customFormat="1" ht="11.25">
      <c r="B477" s="167"/>
      <c r="D477" s="160" t="s">
        <v>159</v>
      </c>
      <c r="E477" s="168" t="s">
        <v>1</v>
      </c>
      <c r="F477" s="169" t="s">
        <v>717</v>
      </c>
      <c r="H477" s="170">
        <v>1.6</v>
      </c>
      <c r="I477" s="171"/>
      <c r="L477" s="167"/>
      <c r="M477" s="172"/>
      <c r="N477" s="173"/>
      <c r="O477" s="173"/>
      <c r="P477" s="173"/>
      <c r="Q477" s="173"/>
      <c r="R477" s="173"/>
      <c r="S477" s="173"/>
      <c r="T477" s="174"/>
      <c r="AT477" s="168" t="s">
        <v>159</v>
      </c>
      <c r="AU477" s="168" t="s">
        <v>78</v>
      </c>
      <c r="AV477" s="13" t="s">
        <v>78</v>
      </c>
      <c r="AW477" s="13" t="s">
        <v>31</v>
      </c>
      <c r="AX477" s="13" t="s">
        <v>69</v>
      </c>
      <c r="AY477" s="168" t="s">
        <v>151</v>
      </c>
    </row>
    <row r="478" spans="2:65" s="14" customFormat="1" ht="11.25">
      <c r="B478" s="175"/>
      <c r="D478" s="160" t="s">
        <v>159</v>
      </c>
      <c r="E478" s="176" t="s">
        <v>1</v>
      </c>
      <c r="F478" s="177" t="s">
        <v>162</v>
      </c>
      <c r="H478" s="178">
        <v>142.06</v>
      </c>
      <c r="I478" s="179"/>
      <c r="L478" s="175"/>
      <c r="M478" s="180"/>
      <c r="N478" s="181"/>
      <c r="O478" s="181"/>
      <c r="P478" s="181"/>
      <c r="Q478" s="181"/>
      <c r="R478" s="181"/>
      <c r="S478" s="181"/>
      <c r="T478" s="182"/>
      <c r="AT478" s="176" t="s">
        <v>159</v>
      </c>
      <c r="AU478" s="176" t="s">
        <v>78</v>
      </c>
      <c r="AV478" s="14" t="s">
        <v>157</v>
      </c>
      <c r="AW478" s="14" t="s">
        <v>31</v>
      </c>
      <c r="AX478" s="14" t="s">
        <v>76</v>
      </c>
      <c r="AY478" s="176" t="s">
        <v>151</v>
      </c>
    </row>
    <row r="479" spans="2:65" s="1" customFormat="1" ht="16.5" customHeight="1">
      <c r="B479" s="146"/>
      <c r="C479" s="183" t="s">
        <v>718</v>
      </c>
      <c r="D479" s="183" t="s">
        <v>266</v>
      </c>
      <c r="E479" s="184" t="s">
        <v>719</v>
      </c>
      <c r="F479" s="185" t="s">
        <v>720</v>
      </c>
      <c r="G479" s="186" t="s">
        <v>446</v>
      </c>
      <c r="H479" s="187">
        <v>57.435000000000002</v>
      </c>
      <c r="I479" s="188"/>
      <c r="J479" s="189">
        <f>ROUND(I479*H479,2)</f>
        <v>0</v>
      </c>
      <c r="K479" s="185" t="s">
        <v>1</v>
      </c>
      <c r="L479" s="190"/>
      <c r="M479" s="191" t="s">
        <v>1</v>
      </c>
      <c r="N479" s="192" t="s">
        <v>40</v>
      </c>
      <c r="O479" s="50"/>
      <c r="P479" s="156">
        <f>O479*H479</f>
        <v>0</v>
      </c>
      <c r="Q479" s="156">
        <v>0</v>
      </c>
      <c r="R479" s="156">
        <f>Q479*H479</f>
        <v>0</v>
      </c>
      <c r="S479" s="156">
        <v>0</v>
      </c>
      <c r="T479" s="157">
        <f>S479*H479</f>
        <v>0</v>
      </c>
      <c r="AR479" s="17" t="s">
        <v>190</v>
      </c>
      <c r="AT479" s="17" t="s">
        <v>266</v>
      </c>
      <c r="AU479" s="17" t="s">
        <v>78</v>
      </c>
      <c r="AY479" s="17" t="s">
        <v>151</v>
      </c>
      <c r="BE479" s="158">
        <f>IF(N479="základní",J479,0)</f>
        <v>0</v>
      </c>
      <c r="BF479" s="158">
        <f>IF(N479="snížená",J479,0)</f>
        <v>0</v>
      </c>
      <c r="BG479" s="158">
        <f>IF(N479="zákl. přenesená",J479,0)</f>
        <v>0</v>
      </c>
      <c r="BH479" s="158">
        <f>IF(N479="sníž. přenesená",J479,0)</f>
        <v>0</v>
      </c>
      <c r="BI479" s="158">
        <f>IF(N479="nulová",J479,0)</f>
        <v>0</v>
      </c>
      <c r="BJ479" s="17" t="s">
        <v>76</v>
      </c>
      <c r="BK479" s="158">
        <f>ROUND(I479*H479,2)</f>
        <v>0</v>
      </c>
      <c r="BL479" s="17" t="s">
        <v>157</v>
      </c>
      <c r="BM479" s="17" t="s">
        <v>721</v>
      </c>
    </row>
    <row r="480" spans="2:65" s="13" customFormat="1" ht="11.25">
      <c r="B480" s="167"/>
      <c r="D480" s="160" t="s">
        <v>159</v>
      </c>
      <c r="E480" s="168" t="s">
        <v>1</v>
      </c>
      <c r="F480" s="169" t="s">
        <v>722</v>
      </c>
      <c r="H480" s="170">
        <v>57.435000000000002</v>
      </c>
      <c r="I480" s="171"/>
      <c r="L480" s="167"/>
      <c r="M480" s="172"/>
      <c r="N480" s="173"/>
      <c r="O480" s="173"/>
      <c r="P480" s="173"/>
      <c r="Q480" s="173"/>
      <c r="R480" s="173"/>
      <c r="S480" s="173"/>
      <c r="T480" s="174"/>
      <c r="AT480" s="168" t="s">
        <v>159</v>
      </c>
      <c r="AU480" s="168" t="s">
        <v>78</v>
      </c>
      <c r="AV480" s="13" t="s">
        <v>78</v>
      </c>
      <c r="AW480" s="13" t="s">
        <v>31</v>
      </c>
      <c r="AX480" s="13" t="s">
        <v>69</v>
      </c>
      <c r="AY480" s="168" t="s">
        <v>151</v>
      </c>
    </row>
    <row r="481" spans="2:65" s="14" customFormat="1" ht="11.25">
      <c r="B481" s="175"/>
      <c r="D481" s="160" t="s">
        <v>159</v>
      </c>
      <c r="E481" s="176" t="s">
        <v>1</v>
      </c>
      <c r="F481" s="177" t="s">
        <v>162</v>
      </c>
      <c r="H481" s="178">
        <v>57.435000000000002</v>
      </c>
      <c r="I481" s="179"/>
      <c r="L481" s="175"/>
      <c r="M481" s="180"/>
      <c r="N481" s="181"/>
      <c r="O481" s="181"/>
      <c r="P481" s="181"/>
      <c r="Q481" s="181"/>
      <c r="R481" s="181"/>
      <c r="S481" s="181"/>
      <c r="T481" s="182"/>
      <c r="AT481" s="176" t="s">
        <v>159</v>
      </c>
      <c r="AU481" s="176" t="s">
        <v>78</v>
      </c>
      <c r="AV481" s="14" t="s">
        <v>157</v>
      </c>
      <c r="AW481" s="14" t="s">
        <v>31</v>
      </c>
      <c r="AX481" s="14" t="s">
        <v>76</v>
      </c>
      <c r="AY481" s="176" t="s">
        <v>151</v>
      </c>
    </row>
    <row r="482" spans="2:65" s="1" customFormat="1" ht="16.5" customHeight="1">
      <c r="B482" s="146"/>
      <c r="C482" s="183" t="s">
        <v>723</v>
      </c>
      <c r="D482" s="183" t="s">
        <v>266</v>
      </c>
      <c r="E482" s="184" t="s">
        <v>724</v>
      </c>
      <c r="F482" s="185" t="s">
        <v>725</v>
      </c>
      <c r="G482" s="186" t="s">
        <v>446</v>
      </c>
      <c r="H482" s="187">
        <v>1.68</v>
      </c>
      <c r="I482" s="188"/>
      <c r="J482" s="189">
        <f>ROUND(I482*H482,2)</f>
        <v>0</v>
      </c>
      <c r="K482" s="185" t="s">
        <v>1</v>
      </c>
      <c r="L482" s="190"/>
      <c r="M482" s="191" t="s">
        <v>1</v>
      </c>
      <c r="N482" s="192" t="s">
        <v>40</v>
      </c>
      <c r="O482" s="50"/>
      <c r="P482" s="156">
        <f>O482*H482</f>
        <v>0</v>
      </c>
      <c r="Q482" s="156">
        <v>0</v>
      </c>
      <c r="R482" s="156">
        <f>Q482*H482</f>
        <v>0</v>
      </c>
      <c r="S482" s="156">
        <v>0</v>
      </c>
      <c r="T482" s="157">
        <f>S482*H482</f>
        <v>0</v>
      </c>
      <c r="AR482" s="17" t="s">
        <v>190</v>
      </c>
      <c r="AT482" s="17" t="s">
        <v>266</v>
      </c>
      <c r="AU482" s="17" t="s">
        <v>78</v>
      </c>
      <c r="AY482" s="17" t="s">
        <v>151</v>
      </c>
      <c r="BE482" s="158">
        <f>IF(N482="základní",J482,0)</f>
        <v>0</v>
      </c>
      <c r="BF482" s="158">
        <f>IF(N482="snížená",J482,0)</f>
        <v>0</v>
      </c>
      <c r="BG482" s="158">
        <f>IF(N482="zákl. přenesená",J482,0)</f>
        <v>0</v>
      </c>
      <c r="BH482" s="158">
        <f>IF(N482="sníž. přenesená",J482,0)</f>
        <v>0</v>
      </c>
      <c r="BI482" s="158">
        <f>IF(N482="nulová",J482,0)</f>
        <v>0</v>
      </c>
      <c r="BJ482" s="17" t="s">
        <v>76</v>
      </c>
      <c r="BK482" s="158">
        <f>ROUND(I482*H482,2)</f>
        <v>0</v>
      </c>
      <c r="BL482" s="17" t="s">
        <v>157</v>
      </c>
      <c r="BM482" s="17" t="s">
        <v>726</v>
      </c>
    </row>
    <row r="483" spans="2:65" s="1" customFormat="1" ht="16.5" customHeight="1">
      <c r="B483" s="146"/>
      <c r="C483" s="183" t="s">
        <v>727</v>
      </c>
      <c r="D483" s="183" t="s">
        <v>266</v>
      </c>
      <c r="E483" s="184" t="s">
        <v>728</v>
      </c>
      <c r="F483" s="185" t="s">
        <v>720</v>
      </c>
      <c r="G483" s="186" t="s">
        <v>446</v>
      </c>
      <c r="H483" s="187">
        <v>48.51</v>
      </c>
      <c r="I483" s="188"/>
      <c r="J483" s="189">
        <f>ROUND(I483*H483,2)</f>
        <v>0</v>
      </c>
      <c r="K483" s="185" t="s">
        <v>1</v>
      </c>
      <c r="L483" s="190"/>
      <c r="M483" s="191" t="s">
        <v>1</v>
      </c>
      <c r="N483" s="192" t="s">
        <v>40</v>
      </c>
      <c r="O483" s="50"/>
      <c r="P483" s="156">
        <f>O483*H483</f>
        <v>0</v>
      </c>
      <c r="Q483" s="156">
        <v>0</v>
      </c>
      <c r="R483" s="156">
        <f>Q483*H483</f>
        <v>0</v>
      </c>
      <c r="S483" s="156">
        <v>0</v>
      </c>
      <c r="T483" s="157">
        <f>S483*H483</f>
        <v>0</v>
      </c>
      <c r="AR483" s="17" t="s">
        <v>190</v>
      </c>
      <c r="AT483" s="17" t="s">
        <v>266</v>
      </c>
      <c r="AU483" s="17" t="s">
        <v>78</v>
      </c>
      <c r="AY483" s="17" t="s">
        <v>151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7" t="s">
        <v>76</v>
      </c>
      <c r="BK483" s="158">
        <f>ROUND(I483*H483,2)</f>
        <v>0</v>
      </c>
      <c r="BL483" s="17" t="s">
        <v>157</v>
      </c>
      <c r="BM483" s="17" t="s">
        <v>729</v>
      </c>
    </row>
    <row r="484" spans="2:65" s="13" customFormat="1" ht="11.25">
      <c r="B484" s="167"/>
      <c r="D484" s="160" t="s">
        <v>159</v>
      </c>
      <c r="E484" s="168" t="s">
        <v>1</v>
      </c>
      <c r="F484" s="169" t="s">
        <v>730</v>
      </c>
      <c r="H484" s="170">
        <v>48.51</v>
      </c>
      <c r="I484" s="171"/>
      <c r="L484" s="167"/>
      <c r="M484" s="172"/>
      <c r="N484" s="173"/>
      <c r="O484" s="173"/>
      <c r="P484" s="173"/>
      <c r="Q484" s="173"/>
      <c r="R484" s="173"/>
      <c r="S484" s="173"/>
      <c r="T484" s="174"/>
      <c r="AT484" s="168" t="s">
        <v>159</v>
      </c>
      <c r="AU484" s="168" t="s">
        <v>78</v>
      </c>
      <c r="AV484" s="13" t="s">
        <v>78</v>
      </c>
      <c r="AW484" s="13" t="s">
        <v>31</v>
      </c>
      <c r="AX484" s="13" t="s">
        <v>69</v>
      </c>
      <c r="AY484" s="168" t="s">
        <v>151</v>
      </c>
    </row>
    <row r="485" spans="2:65" s="14" customFormat="1" ht="11.25">
      <c r="B485" s="175"/>
      <c r="D485" s="160" t="s">
        <v>159</v>
      </c>
      <c r="E485" s="176" t="s">
        <v>1</v>
      </c>
      <c r="F485" s="177" t="s">
        <v>162</v>
      </c>
      <c r="H485" s="178">
        <v>48.51</v>
      </c>
      <c r="I485" s="179"/>
      <c r="L485" s="175"/>
      <c r="M485" s="180"/>
      <c r="N485" s="181"/>
      <c r="O485" s="181"/>
      <c r="P485" s="181"/>
      <c r="Q485" s="181"/>
      <c r="R485" s="181"/>
      <c r="S485" s="181"/>
      <c r="T485" s="182"/>
      <c r="AT485" s="176" t="s">
        <v>159</v>
      </c>
      <c r="AU485" s="176" t="s">
        <v>78</v>
      </c>
      <c r="AV485" s="14" t="s">
        <v>157</v>
      </c>
      <c r="AW485" s="14" t="s">
        <v>31</v>
      </c>
      <c r="AX485" s="14" t="s">
        <v>76</v>
      </c>
      <c r="AY485" s="176" t="s">
        <v>151</v>
      </c>
    </row>
    <row r="486" spans="2:65" s="1" customFormat="1" ht="16.5" customHeight="1">
      <c r="B486" s="146"/>
      <c r="C486" s="183" t="s">
        <v>731</v>
      </c>
      <c r="D486" s="183" t="s">
        <v>266</v>
      </c>
      <c r="E486" s="184" t="s">
        <v>732</v>
      </c>
      <c r="F486" s="185" t="s">
        <v>733</v>
      </c>
      <c r="G486" s="186" t="s">
        <v>446</v>
      </c>
      <c r="H486" s="187">
        <v>2.625</v>
      </c>
      <c r="I486" s="188"/>
      <c r="J486" s="189">
        <f>ROUND(I486*H486,2)</f>
        <v>0</v>
      </c>
      <c r="K486" s="185" t="s">
        <v>1</v>
      </c>
      <c r="L486" s="190"/>
      <c r="M486" s="191" t="s">
        <v>1</v>
      </c>
      <c r="N486" s="192" t="s">
        <v>40</v>
      </c>
      <c r="O486" s="50"/>
      <c r="P486" s="156">
        <f>O486*H486</f>
        <v>0</v>
      </c>
      <c r="Q486" s="156">
        <v>0</v>
      </c>
      <c r="R486" s="156">
        <f>Q486*H486</f>
        <v>0</v>
      </c>
      <c r="S486" s="156">
        <v>0</v>
      </c>
      <c r="T486" s="157">
        <f>S486*H486</f>
        <v>0</v>
      </c>
      <c r="AR486" s="17" t="s">
        <v>190</v>
      </c>
      <c r="AT486" s="17" t="s">
        <v>266</v>
      </c>
      <c r="AU486" s="17" t="s">
        <v>78</v>
      </c>
      <c r="AY486" s="17" t="s">
        <v>151</v>
      </c>
      <c r="BE486" s="158">
        <f>IF(N486="základní",J486,0)</f>
        <v>0</v>
      </c>
      <c r="BF486" s="158">
        <f>IF(N486="snížená",J486,0)</f>
        <v>0</v>
      </c>
      <c r="BG486" s="158">
        <f>IF(N486="zákl. přenesená",J486,0)</f>
        <v>0</v>
      </c>
      <c r="BH486" s="158">
        <f>IF(N486="sníž. přenesená",J486,0)</f>
        <v>0</v>
      </c>
      <c r="BI486" s="158">
        <f>IF(N486="nulová",J486,0)</f>
        <v>0</v>
      </c>
      <c r="BJ486" s="17" t="s">
        <v>76</v>
      </c>
      <c r="BK486" s="158">
        <f>ROUND(I486*H486,2)</f>
        <v>0</v>
      </c>
      <c r="BL486" s="17" t="s">
        <v>157</v>
      </c>
      <c r="BM486" s="17" t="s">
        <v>734</v>
      </c>
    </row>
    <row r="487" spans="2:65" s="1" customFormat="1" ht="16.5" customHeight="1">
      <c r="B487" s="146"/>
      <c r="C487" s="183" t="s">
        <v>735</v>
      </c>
      <c r="D487" s="183" t="s">
        <v>266</v>
      </c>
      <c r="E487" s="184" t="s">
        <v>736</v>
      </c>
      <c r="F487" s="185" t="s">
        <v>737</v>
      </c>
      <c r="G487" s="186" t="s">
        <v>446</v>
      </c>
      <c r="H487" s="187">
        <v>29.988</v>
      </c>
      <c r="I487" s="188"/>
      <c r="J487" s="189">
        <f>ROUND(I487*H487,2)</f>
        <v>0</v>
      </c>
      <c r="K487" s="185" t="s">
        <v>1</v>
      </c>
      <c r="L487" s="190"/>
      <c r="M487" s="191" t="s">
        <v>1</v>
      </c>
      <c r="N487" s="192" t="s">
        <v>40</v>
      </c>
      <c r="O487" s="50"/>
      <c r="P487" s="156">
        <f>O487*H487</f>
        <v>0</v>
      </c>
      <c r="Q487" s="156">
        <v>0</v>
      </c>
      <c r="R487" s="156">
        <f>Q487*H487</f>
        <v>0</v>
      </c>
      <c r="S487" s="156">
        <v>0</v>
      </c>
      <c r="T487" s="157">
        <f>S487*H487</f>
        <v>0</v>
      </c>
      <c r="AR487" s="17" t="s">
        <v>190</v>
      </c>
      <c r="AT487" s="17" t="s">
        <v>266</v>
      </c>
      <c r="AU487" s="17" t="s">
        <v>78</v>
      </c>
      <c r="AY487" s="17" t="s">
        <v>151</v>
      </c>
      <c r="BE487" s="158">
        <f>IF(N487="základní",J487,0)</f>
        <v>0</v>
      </c>
      <c r="BF487" s="158">
        <f>IF(N487="snížená",J487,0)</f>
        <v>0</v>
      </c>
      <c r="BG487" s="158">
        <f>IF(N487="zákl. přenesená",J487,0)</f>
        <v>0</v>
      </c>
      <c r="BH487" s="158">
        <f>IF(N487="sníž. přenesená",J487,0)</f>
        <v>0</v>
      </c>
      <c r="BI487" s="158">
        <f>IF(N487="nulová",J487,0)</f>
        <v>0</v>
      </c>
      <c r="BJ487" s="17" t="s">
        <v>76</v>
      </c>
      <c r="BK487" s="158">
        <f>ROUND(I487*H487,2)</f>
        <v>0</v>
      </c>
      <c r="BL487" s="17" t="s">
        <v>157</v>
      </c>
      <c r="BM487" s="17" t="s">
        <v>738</v>
      </c>
    </row>
    <row r="488" spans="2:65" s="1" customFormat="1" ht="16.5" customHeight="1">
      <c r="B488" s="146"/>
      <c r="C488" s="183" t="s">
        <v>739</v>
      </c>
      <c r="D488" s="183" t="s">
        <v>266</v>
      </c>
      <c r="E488" s="184" t="s">
        <v>740</v>
      </c>
      <c r="F488" s="185" t="s">
        <v>741</v>
      </c>
      <c r="G488" s="186" t="s">
        <v>446</v>
      </c>
      <c r="H488" s="187">
        <v>8.9250000000000007</v>
      </c>
      <c r="I488" s="188"/>
      <c r="J488" s="189">
        <f>ROUND(I488*H488,2)</f>
        <v>0</v>
      </c>
      <c r="K488" s="185" t="s">
        <v>1</v>
      </c>
      <c r="L488" s="190"/>
      <c r="M488" s="191" t="s">
        <v>1</v>
      </c>
      <c r="N488" s="192" t="s">
        <v>40</v>
      </c>
      <c r="O488" s="50"/>
      <c r="P488" s="156">
        <f>O488*H488</f>
        <v>0</v>
      </c>
      <c r="Q488" s="156">
        <v>0</v>
      </c>
      <c r="R488" s="156">
        <f>Q488*H488</f>
        <v>0</v>
      </c>
      <c r="S488" s="156">
        <v>0</v>
      </c>
      <c r="T488" s="157">
        <f>S488*H488</f>
        <v>0</v>
      </c>
      <c r="AR488" s="17" t="s">
        <v>190</v>
      </c>
      <c r="AT488" s="17" t="s">
        <v>266</v>
      </c>
      <c r="AU488" s="17" t="s">
        <v>78</v>
      </c>
      <c r="AY488" s="17" t="s">
        <v>151</v>
      </c>
      <c r="BE488" s="158">
        <f>IF(N488="základní",J488,0)</f>
        <v>0</v>
      </c>
      <c r="BF488" s="158">
        <f>IF(N488="snížená",J488,0)</f>
        <v>0</v>
      </c>
      <c r="BG488" s="158">
        <f>IF(N488="zákl. přenesená",J488,0)</f>
        <v>0</v>
      </c>
      <c r="BH488" s="158">
        <f>IF(N488="sníž. přenesená",J488,0)</f>
        <v>0</v>
      </c>
      <c r="BI488" s="158">
        <f>IF(N488="nulová",J488,0)</f>
        <v>0</v>
      </c>
      <c r="BJ488" s="17" t="s">
        <v>76</v>
      </c>
      <c r="BK488" s="158">
        <f>ROUND(I488*H488,2)</f>
        <v>0</v>
      </c>
      <c r="BL488" s="17" t="s">
        <v>157</v>
      </c>
      <c r="BM488" s="17" t="s">
        <v>742</v>
      </c>
    </row>
    <row r="489" spans="2:65" s="1" customFormat="1" ht="16.5" customHeight="1">
      <c r="B489" s="146"/>
      <c r="C489" s="147" t="s">
        <v>743</v>
      </c>
      <c r="D489" s="147" t="s">
        <v>153</v>
      </c>
      <c r="E489" s="148" t="s">
        <v>744</v>
      </c>
      <c r="F489" s="149" t="s">
        <v>745</v>
      </c>
      <c r="G489" s="150" t="s">
        <v>156</v>
      </c>
      <c r="H489" s="151">
        <v>1.41</v>
      </c>
      <c r="I489" s="152"/>
      <c r="J489" s="153">
        <f>ROUND(I489*H489,2)</f>
        <v>0</v>
      </c>
      <c r="K489" s="149" t="s">
        <v>1</v>
      </c>
      <c r="L489" s="31"/>
      <c r="M489" s="154" t="s">
        <v>1</v>
      </c>
      <c r="N489" s="155" t="s">
        <v>40</v>
      </c>
      <c r="O489" s="50"/>
      <c r="P489" s="156">
        <f>O489*H489</f>
        <v>0</v>
      </c>
      <c r="Q489" s="156">
        <v>0</v>
      </c>
      <c r="R489" s="156">
        <f>Q489*H489</f>
        <v>0</v>
      </c>
      <c r="S489" s="156">
        <v>0</v>
      </c>
      <c r="T489" s="157">
        <f>S489*H489</f>
        <v>0</v>
      </c>
      <c r="AR489" s="17" t="s">
        <v>157</v>
      </c>
      <c r="AT489" s="17" t="s">
        <v>153</v>
      </c>
      <c r="AU489" s="17" t="s">
        <v>78</v>
      </c>
      <c r="AY489" s="17" t="s">
        <v>151</v>
      </c>
      <c r="BE489" s="158">
        <f>IF(N489="základní",J489,0)</f>
        <v>0</v>
      </c>
      <c r="BF489" s="158">
        <f>IF(N489="snížená",J489,0)</f>
        <v>0</v>
      </c>
      <c r="BG489" s="158">
        <f>IF(N489="zákl. přenesená",J489,0)</f>
        <v>0</v>
      </c>
      <c r="BH489" s="158">
        <f>IF(N489="sníž. přenesená",J489,0)</f>
        <v>0</v>
      </c>
      <c r="BI489" s="158">
        <f>IF(N489="nulová",J489,0)</f>
        <v>0</v>
      </c>
      <c r="BJ489" s="17" t="s">
        <v>76</v>
      </c>
      <c r="BK489" s="158">
        <f>ROUND(I489*H489,2)</f>
        <v>0</v>
      </c>
      <c r="BL489" s="17" t="s">
        <v>157</v>
      </c>
      <c r="BM489" s="17" t="s">
        <v>746</v>
      </c>
    </row>
    <row r="490" spans="2:65" s="12" customFormat="1" ht="11.25">
      <c r="B490" s="159"/>
      <c r="D490" s="160" t="s">
        <v>159</v>
      </c>
      <c r="E490" s="161" t="s">
        <v>1</v>
      </c>
      <c r="F490" s="162" t="s">
        <v>747</v>
      </c>
      <c r="H490" s="161" t="s">
        <v>1</v>
      </c>
      <c r="I490" s="163"/>
      <c r="L490" s="159"/>
      <c r="M490" s="164"/>
      <c r="N490" s="165"/>
      <c r="O490" s="165"/>
      <c r="P490" s="165"/>
      <c r="Q490" s="165"/>
      <c r="R490" s="165"/>
      <c r="S490" s="165"/>
      <c r="T490" s="166"/>
      <c r="AT490" s="161" t="s">
        <v>159</v>
      </c>
      <c r="AU490" s="161" t="s">
        <v>78</v>
      </c>
      <c r="AV490" s="12" t="s">
        <v>76</v>
      </c>
      <c r="AW490" s="12" t="s">
        <v>31</v>
      </c>
      <c r="AX490" s="12" t="s">
        <v>69</v>
      </c>
      <c r="AY490" s="161" t="s">
        <v>151</v>
      </c>
    </row>
    <row r="491" spans="2:65" s="13" customFormat="1" ht="11.25">
      <c r="B491" s="167"/>
      <c r="D491" s="160" t="s">
        <v>159</v>
      </c>
      <c r="E491" s="168" t="s">
        <v>1</v>
      </c>
      <c r="F491" s="169" t="s">
        <v>748</v>
      </c>
      <c r="H491" s="170">
        <v>1.41</v>
      </c>
      <c r="I491" s="171"/>
      <c r="L491" s="167"/>
      <c r="M491" s="172"/>
      <c r="N491" s="173"/>
      <c r="O491" s="173"/>
      <c r="P491" s="173"/>
      <c r="Q491" s="173"/>
      <c r="R491" s="173"/>
      <c r="S491" s="173"/>
      <c r="T491" s="174"/>
      <c r="AT491" s="168" t="s">
        <v>159</v>
      </c>
      <c r="AU491" s="168" t="s">
        <v>78</v>
      </c>
      <c r="AV491" s="13" t="s">
        <v>78</v>
      </c>
      <c r="AW491" s="13" t="s">
        <v>31</v>
      </c>
      <c r="AX491" s="13" t="s">
        <v>69</v>
      </c>
      <c r="AY491" s="168" t="s">
        <v>151</v>
      </c>
    </row>
    <row r="492" spans="2:65" s="14" customFormat="1" ht="11.25">
      <c r="B492" s="175"/>
      <c r="D492" s="160" t="s">
        <v>159</v>
      </c>
      <c r="E492" s="176" t="s">
        <v>1</v>
      </c>
      <c r="F492" s="177" t="s">
        <v>162</v>
      </c>
      <c r="H492" s="178">
        <v>1.41</v>
      </c>
      <c r="I492" s="179"/>
      <c r="L492" s="175"/>
      <c r="M492" s="180"/>
      <c r="N492" s="181"/>
      <c r="O492" s="181"/>
      <c r="P492" s="181"/>
      <c r="Q492" s="181"/>
      <c r="R492" s="181"/>
      <c r="S492" s="181"/>
      <c r="T492" s="182"/>
      <c r="AT492" s="176" t="s">
        <v>159</v>
      </c>
      <c r="AU492" s="176" t="s">
        <v>78</v>
      </c>
      <c r="AV492" s="14" t="s">
        <v>157</v>
      </c>
      <c r="AW492" s="14" t="s">
        <v>31</v>
      </c>
      <c r="AX492" s="14" t="s">
        <v>76</v>
      </c>
      <c r="AY492" s="176" t="s">
        <v>151</v>
      </c>
    </row>
    <row r="493" spans="2:65" s="1" customFormat="1" ht="16.5" customHeight="1">
      <c r="B493" s="146"/>
      <c r="C493" s="147" t="s">
        <v>749</v>
      </c>
      <c r="D493" s="147" t="s">
        <v>153</v>
      </c>
      <c r="E493" s="148" t="s">
        <v>750</v>
      </c>
      <c r="F493" s="149" t="s">
        <v>751</v>
      </c>
      <c r="G493" s="150" t="s">
        <v>156</v>
      </c>
      <c r="H493" s="151">
        <v>3.0960000000000001</v>
      </c>
      <c r="I493" s="152"/>
      <c r="J493" s="153">
        <f>ROUND(I493*H493,2)</f>
        <v>0</v>
      </c>
      <c r="K493" s="149" t="s">
        <v>1</v>
      </c>
      <c r="L493" s="31"/>
      <c r="M493" s="154" t="s">
        <v>1</v>
      </c>
      <c r="N493" s="155" t="s">
        <v>40</v>
      </c>
      <c r="O493" s="50"/>
      <c r="P493" s="156">
        <f>O493*H493</f>
        <v>0</v>
      </c>
      <c r="Q493" s="156">
        <v>0</v>
      </c>
      <c r="R493" s="156">
        <f>Q493*H493</f>
        <v>0</v>
      </c>
      <c r="S493" s="156">
        <v>0</v>
      </c>
      <c r="T493" s="157">
        <f>S493*H493</f>
        <v>0</v>
      </c>
      <c r="AR493" s="17" t="s">
        <v>157</v>
      </c>
      <c r="AT493" s="17" t="s">
        <v>153</v>
      </c>
      <c r="AU493" s="17" t="s">
        <v>78</v>
      </c>
      <c r="AY493" s="17" t="s">
        <v>151</v>
      </c>
      <c r="BE493" s="158">
        <f>IF(N493="základní",J493,0)</f>
        <v>0</v>
      </c>
      <c r="BF493" s="158">
        <f>IF(N493="snížená",J493,0)</f>
        <v>0</v>
      </c>
      <c r="BG493" s="158">
        <f>IF(N493="zákl. přenesená",J493,0)</f>
        <v>0</v>
      </c>
      <c r="BH493" s="158">
        <f>IF(N493="sníž. přenesená",J493,0)</f>
        <v>0</v>
      </c>
      <c r="BI493" s="158">
        <f>IF(N493="nulová",J493,0)</f>
        <v>0</v>
      </c>
      <c r="BJ493" s="17" t="s">
        <v>76</v>
      </c>
      <c r="BK493" s="158">
        <f>ROUND(I493*H493,2)</f>
        <v>0</v>
      </c>
      <c r="BL493" s="17" t="s">
        <v>157</v>
      </c>
      <c r="BM493" s="17" t="s">
        <v>752</v>
      </c>
    </row>
    <row r="494" spans="2:65" s="1" customFormat="1" ht="16.5" customHeight="1">
      <c r="B494" s="146"/>
      <c r="C494" s="147" t="s">
        <v>753</v>
      </c>
      <c r="D494" s="147" t="s">
        <v>153</v>
      </c>
      <c r="E494" s="148" t="s">
        <v>754</v>
      </c>
      <c r="F494" s="149" t="s">
        <v>755</v>
      </c>
      <c r="G494" s="150" t="s">
        <v>156</v>
      </c>
      <c r="H494" s="151">
        <v>140</v>
      </c>
      <c r="I494" s="152"/>
      <c r="J494" s="153">
        <f>ROUND(I494*H494,2)</f>
        <v>0</v>
      </c>
      <c r="K494" s="149" t="s">
        <v>1</v>
      </c>
      <c r="L494" s="31"/>
      <c r="M494" s="154" t="s">
        <v>1</v>
      </c>
      <c r="N494" s="155" t="s">
        <v>40</v>
      </c>
      <c r="O494" s="50"/>
      <c r="P494" s="156">
        <f>O494*H494</f>
        <v>0</v>
      </c>
      <c r="Q494" s="156">
        <v>0</v>
      </c>
      <c r="R494" s="156">
        <f>Q494*H494</f>
        <v>0</v>
      </c>
      <c r="S494" s="156">
        <v>0</v>
      </c>
      <c r="T494" s="157">
        <f>S494*H494</f>
        <v>0</v>
      </c>
      <c r="AR494" s="17" t="s">
        <v>157</v>
      </c>
      <c r="AT494" s="17" t="s">
        <v>153</v>
      </c>
      <c r="AU494" s="17" t="s">
        <v>78</v>
      </c>
      <c r="AY494" s="17" t="s">
        <v>151</v>
      </c>
      <c r="BE494" s="158">
        <f>IF(N494="základní",J494,0)</f>
        <v>0</v>
      </c>
      <c r="BF494" s="158">
        <f>IF(N494="snížená",J494,0)</f>
        <v>0</v>
      </c>
      <c r="BG494" s="158">
        <f>IF(N494="zákl. přenesená",J494,0)</f>
        <v>0</v>
      </c>
      <c r="BH494" s="158">
        <f>IF(N494="sníž. přenesená",J494,0)</f>
        <v>0</v>
      </c>
      <c r="BI494" s="158">
        <f>IF(N494="nulová",J494,0)</f>
        <v>0</v>
      </c>
      <c r="BJ494" s="17" t="s">
        <v>76</v>
      </c>
      <c r="BK494" s="158">
        <f>ROUND(I494*H494,2)</f>
        <v>0</v>
      </c>
      <c r="BL494" s="17" t="s">
        <v>157</v>
      </c>
      <c r="BM494" s="17" t="s">
        <v>756</v>
      </c>
    </row>
    <row r="495" spans="2:65" s="12" customFormat="1" ht="11.25">
      <c r="B495" s="159"/>
      <c r="D495" s="160" t="s">
        <v>159</v>
      </c>
      <c r="E495" s="161" t="s">
        <v>1</v>
      </c>
      <c r="F495" s="162" t="s">
        <v>757</v>
      </c>
      <c r="H495" s="161" t="s">
        <v>1</v>
      </c>
      <c r="I495" s="163"/>
      <c r="L495" s="159"/>
      <c r="M495" s="164"/>
      <c r="N495" s="165"/>
      <c r="O495" s="165"/>
      <c r="P495" s="165"/>
      <c r="Q495" s="165"/>
      <c r="R495" s="165"/>
      <c r="S495" s="165"/>
      <c r="T495" s="166"/>
      <c r="AT495" s="161" t="s">
        <v>159</v>
      </c>
      <c r="AU495" s="161" t="s">
        <v>78</v>
      </c>
      <c r="AV495" s="12" t="s">
        <v>76</v>
      </c>
      <c r="AW495" s="12" t="s">
        <v>31</v>
      </c>
      <c r="AX495" s="12" t="s">
        <v>69</v>
      </c>
      <c r="AY495" s="161" t="s">
        <v>151</v>
      </c>
    </row>
    <row r="496" spans="2:65" s="12" customFormat="1" ht="11.25">
      <c r="B496" s="159"/>
      <c r="D496" s="160" t="s">
        <v>159</v>
      </c>
      <c r="E496" s="161" t="s">
        <v>1</v>
      </c>
      <c r="F496" s="162" t="s">
        <v>758</v>
      </c>
      <c r="H496" s="161" t="s">
        <v>1</v>
      </c>
      <c r="I496" s="163"/>
      <c r="L496" s="159"/>
      <c r="M496" s="164"/>
      <c r="N496" s="165"/>
      <c r="O496" s="165"/>
      <c r="P496" s="165"/>
      <c r="Q496" s="165"/>
      <c r="R496" s="165"/>
      <c r="S496" s="165"/>
      <c r="T496" s="166"/>
      <c r="AT496" s="161" t="s">
        <v>159</v>
      </c>
      <c r="AU496" s="161" t="s">
        <v>78</v>
      </c>
      <c r="AV496" s="12" t="s">
        <v>76</v>
      </c>
      <c r="AW496" s="12" t="s">
        <v>31</v>
      </c>
      <c r="AX496" s="12" t="s">
        <v>69</v>
      </c>
      <c r="AY496" s="161" t="s">
        <v>151</v>
      </c>
    </row>
    <row r="497" spans="2:65" s="12" customFormat="1" ht="11.25">
      <c r="B497" s="159"/>
      <c r="D497" s="160" t="s">
        <v>159</v>
      </c>
      <c r="E497" s="161" t="s">
        <v>1</v>
      </c>
      <c r="F497" s="162" t="s">
        <v>759</v>
      </c>
      <c r="H497" s="161" t="s">
        <v>1</v>
      </c>
      <c r="I497" s="163"/>
      <c r="L497" s="159"/>
      <c r="M497" s="164"/>
      <c r="N497" s="165"/>
      <c r="O497" s="165"/>
      <c r="P497" s="165"/>
      <c r="Q497" s="165"/>
      <c r="R497" s="165"/>
      <c r="S497" s="165"/>
      <c r="T497" s="166"/>
      <c r="AT497" s="161" t="s">
        <v>159</v>
      </c>
      <c r="AU497" s="161" t="s">
        <v>78</v>
      </c>
      <c r="AV497" s="12" t="s">
        <v>76</v>
      </c>
      <c r="AW497" s="12" t="s">
        <v>31</v>
      </c>
      <c r="AX497" s="12" t="s">
        <v>69</v>
      </c>
      <c r="AY497" s="161" t="s">
        <v>151</v>
      </c>
    </row>
    <row r="498" spans="2:65" s="13" customFormat="1" ht="11.25">
      <c r="B498" s="167"/>
      <c r="D498" s="160" t="s">
        <v>159</v>
      </c>
      <c r="E498" s="168" t="s">
        <v>1</v>
      </c>
      <c r="F498" s="169" t="s">
        <v>760</v>
      </c>
      <c r="H498" s="170">
        <v>4.1639999999999997</v>
      </c>
      <c r="I498" s="171"/>
      <c r="L498" s="167"/>
      <c r="M498" s="172"/>
      <c r="N498" s="173"/>
      <c r="O498" s="173"/>
      <c r="P498" s="173"/>
      <c r="Q498" s="173"/>
      <c r="R498" s="173"/>
      <c r="S498" s="173"/>
      <c r="T498" s="174"/>
      <c r="AT498" s="168" t="s">
        <v>159</v>
      </c>
      <c r="AU498" s="168" t="s">
        <v>78</v>
      </c>
      <c r="AV498" s="13" t="s">
        <v>78</v>
      </c>
      <c r="AW498" s="13" t="s">
        <v>31</v>
      </c>
      <c r="AX498" s="13" t="s">
        <v>69</v>
      </c>
      <c r="AY498" s="168" t="s">
        <v>151</v>
      </c>
    </row>
    <row r="499" spans="2:65" s="13" customFormat="1" ht="11.25">
      <c r="B499" s="167"/>
      <c r="D499" s="160" t="s">
        <v>159</v>
      </c>
      <c r="E499" s="168" t="s">
        <v>1</v>
      </c>
      <c r="F499" s="169" t="s">
        <v>761</v>
      </c>
      <c r="H499" s="170">
        <v>0.73199999999999998</v>
      </c>
      <c r="I499" s="171"/>
      <c r="L499" s="167"/>
      <c r="M499" s="172"/>
      <c r="N499" s="173"/>
      <c r="O499" s="173"/>
      <c r="P499" s="173"/>
      <c r="Q499" s="173"/>
      <c r="R499" s="173"/>
      <c r="S499" s="173"/>
      <c r="T499" s="174"/>
      <c r="AT499" s="168" t="s">
        <v>159</v>
      </c>
      <c r="AU499" s="168" t="s">
        <v>78</v>
      </c>
      <c r="AV499" s="13" t="s">
        <v>78</v>
      </c>
      <c r="AW499" s="13" t="s">
        <v>31</v>
      </c>
      <c r="AX499" s="13" t="s">
        <v>69</v>
      </c>
      <c r="AY499" s="168" t="s">
        <v>151</v>
      </c>
    </row>
    <row r="500" spans="2:65" s="12" customFormat="1" ht="11.25">
      <c r="B500" s="159"/>
      <c r="D500" s="160" t="s">
        <v>159</v>
      </c>
      <c r="E500" s="161" t="s">
        <v>1</v>
      </c>
      <c r="F500" s="162" t="s">
        <v>762</v>
      </c>
      <c r="H500" s="161" t="s">
        <v>1</v>
      </c>
      <c r="I500" s="163"/>
      <c r="L500" s="159"/>
      <c r="M500" s="164"/>
      <c r="N500" s="165"/>
      <c r="O500" s="165"/>
      <c r="P500" s="165"/>
      <c r="Q500" s="165"/>
      <c r="R500" s="165"/>
      <c r="S500" s="165"/>
      <c r="T500" s="166"/>
      <c r="AT500" s="161" t="s">
        <v>159</v>
      </c>
      <c r="AU500" s="161" t="s">
        <v>78</v>
      </c>
      <c r="AV500" s="12" t="s">
        <v>76</v>
      </c>
      <c r="AW500" s="12" t="s">
        <v>31</v>
      </c>
      <c r="AX500" s="12" t="s">
        <v>69</v>
      </c>
      <c r="AY500" s="161" t="s">
        <v>151</v>
      </c>
    </row>
    <row r="501" spans="2:65" s="13" customFormat="1" ht="11.25">
      <c r="B501" s="167"/>
      <c r="D501" s="160" t="s">
        <v>159</v>
      </c>
      <c r="E501" s="168" t="s">
        <v>1</v>
      </c>
      <c r="F501" s="169" t="s">
        <v>763</v>
      </c>
      <c r="H501" s="170">
        <v>13</v>
      </c>
      <c r="I501" s="171"/>
      <c r="L501" s="167"/>
      <c r="M501" s="172"/>
      <c r="N501" s="173"/>
      <c r="O501" s="173"/>
      <c r="P501" s="173"/>
      <c r="Q501" s="173"/>
      <c r="R501" s="173"/>
      <c r="S501" s="173"/>
      <c r="T501" s="174"/>
      <c r="AT501" s="168" t="s">
        <v>159</v>
      </c>
      <c r="AU501" s="168" t="s">
        <v>78</v>
      </c>
      <c r="AV501" s="13" t="s">
        <v>78</v>
      </c>
      <c r="AW501" s="13" t="s">
        <v>31</v>
      </c>
      <c r="AX501" s="13" t="s">
        <v>69</v>
      </c>
      <c r="AY501" s="168" t="s">
        <v>151</v>
      </c>
    </row>
    <row r="502" spans="2:65" s="14" customFormat="1" ht="11.25">
      <c r="B502" s="175"/>
      <c r="D502" s="160" t="s">
        <v>159</v>
      </c>
      <c r="E502" s="176" t="s">
        <v>1</v>
      </c>
      <c r="F502" s="177" t="s">
        <v>162</v>
      </c>
      <c r="H502" s="178">
        <v>17.896000000000001</v>
      </c>
      <c r="I502" s="179"/>
      <c r="L502" s="175"/>
      <c r="M502" s="180"/>
      <c r="N502" s="181"/>
      <c r="O502" s="181"/>
      <c r="P502" s="181"/>
      <c r="Q502" s="181"/>
      <c r="R502" s="181"/>
      <c r="S502" s="181"/>
      <c r="T502" s="182"/>
      <c r="AT502" s="176" t="s">
        <v>159</v>
      </c>
      <c r="AU502" s="176" t="s">
        <v>78</v>
      </c>
      <c r="AV502" s="14" t="s">
        <v>157</v>
      </c>
      <c r="AW502" s="14" t="s">
        <v>31</v>
      </c>
      <c r="AX502" s="14" t="s">
        <v>69</v>
      </c>
      <c r="AY502" s="176" t="s">
        <v>151</v>
      </c>
    </row>
    <row r="503" spans="2:65" s="13" customFormat="1" ht="11.25">
      <c r="B503" s="167"/>
      <c r="D503" s="160" t="s">
        <v>159</v>
      </c>
      <c r="E503" s="168" t="s">
        <v>1</v>
      </c>
      <c r="F503" s="169" t="s">
        <v>764</v>
      </c>
      <c r="H503" s="170">
        <v>140</v>
      </c>
      <c r="I503" s="171"/>
      <c r="L503" s="167"/>
      <c r="M503" s="172"/>
      <c r="N503" s="173"/>
      <c r="O503" s="173"/>
      <c r="P503" s="173"/>
      <c r="Q503" s="173"/>
      <c r="R503" s="173"/>
      <c r="S503" s="173"/>
      <c r="T503" s="174"/>
      <c r="AT503" s="168" t="s">
        <v>159</v>
      </c>
      <c r="AU503" s="168" t="s">
        <v>78</v>
      </c>
      <c r="AV503" s="13" t="s">
        <v>78</v>
      </c>
      <c r="AW503" s="13" t="s">
        <v>31</v>
      </c>
      <c r="AX503" s="13" t="s">
        <v>69</v>
      </c>
      <c r="AY503" s="168" t="s">
        <v>151</v>
      </c>
    </row>
    <row r="504" spans="2:65" s="14" customFormat="1" ht="11.25">
      <c r="B504" s="175"/>
      <c r="D504" s="160" t="s">
        <v>159</v>
      </c>
      <c r="E504" s="176" t="s">
        <v>1</v>
      </c>
      <c r="F504" s="177" t="s">
        <v>162</v>
      </c>
      <c r="H504" s="178">
        <v>140</v>
      </c>
      <c r="I504" s="179"/>
      <c r="L504" s="175"/>
      <c r="M504" s="180"/>
      <c r="N504" s="181"/>
      <c r="O504" s="181"/>
      <c r="P504" s="181"/>
      <c r="Q504" s="181"/>
      <c r="R504" s="181"/>
      <c r="S504" s="181"/>
      <c r="T504" s="182"/>
      <c r="AT504" s="176" t="s">
        <v>159</v>
      </c>
      <c r="AU504" s="176" t="s">
        <v>78</v>
      </c>
      <c r="AV504" s="14" t="s">
        <v>157</v>
      </c>
      <c r="AW504" s="14" t="s">
        <v>31</v>
      </c>
      <c r="AX504" s="14" t="s">
        <v>76</v>
      </c>
      <c r="AY504" s="176" t="s">
        <v>151</v>
      </c>
    </row>
    <row r="505" spans="2:65" s="1" customFormat="1" ht="16.5" customHeight="1">
      <c r="B505" s="146"/>
      <c r="C505" s="147" t="s">
        <v>765</v>
      </c>
      <c r="D505" s="147" t="s">
        <v>153</v>
      </c>
      <c r="E505" s="148" t="s">
        <v>766</v>
      </c>
      <c r="F505" s="149" t="s">
        <v>767</v>
      </c>
      <c r="G505" s="150" t="s">
        <v>156</v>
      </c>
      <c r="H505" s="151">
        <v>22.335999999999999</v>
      </c>
      <c r="I505" s="152"/>
      <c r="J505" s="153">
        <f>ROUND(I505*H505,2)</f>
        <v>0</v>
      </c>
      <c r="K505" s="149" t="s">
        <v>1</v>
      </c>
      <c r="L505" s="31"/>
      <c r="M505" s="154" t="s">
        <v>1</v>
      </c>
      <c r="N505" s="155" t="s">
        <v>40</v>
      </c>
      <c r="O505" s="50"/>
      <c r="P505" s="156">
        <f>O505*H505</f>
        <v>0</v>
      </c>
      <c r="Q505" s="156">
        <v>0</v>
      </c>
      <c r="R505" s="156">
        <f>Q505*H505</f>
        <v>0</v>
      </c>
      <c r="S505" s="156">
        <v>0</v>
      </c>
      <c r="T505" s="157">
        <f>S505*H505</f>
        <v>0</v>
      </c>
      <c r="AR505" s="17" t="s">
        <v>157</v>
      </c>
      <c r="AT505" s="17" t="s">
        <v>153</v>
      </c>
      <c r="AU505" s="17" t="s">
        <v>78</v>
      </c>
      <c r="AY505" s="17" t="s">
        <v>151</v>
      </c>
      <c r="BE505" s="158">
        <f>IF(N505="základní",J505,0)</f>
        <v>0</v>
      </c>
      <c r="BF505" s="158">
        <f>IF(N505="snížená",J505,0)</f>
        <v>0</v>
      </c>
      <c r="BG505" s="158">
        <f>IF(N505="zákl. přenesená",J505,0)</f>
        <v>0</v>
      </c>
      <c r="BH505" s="158">
        <f>IF(N505="sníž. přenesená",J505,0)</f>
        <v>0</v>
      </c>
      <c r="BI505" s="158">
        <f>IF(N505="nulová",J505,0)</f>
        <v>0</v>
      </c>
      <c r="BJ505" s="17" t="s">
        <v>76</v>
      </c>
      <c r="BK505" s="158">
        <f>ROUND(I505*H505,2)</f>
        <v>0</v>
      </c>
      <c r="BL505" s="17" t="s">
        <v>157</v>
      </c>
      <c r="BM505" s="17" t="s">
        <v>768</v>
      </c>
    </row>
    <row r="506" spans="2:65" s="13" customFormat="1" ht="11.25">
      <c r="B506" s="167"/>
      <c r="D506" s="160" t="s">
        <v>159</v>
      </c>
      <c r="E506" s="168" t="s">
        <v>1</v>
      </c>
      <c r="F506" s="169" t="s">
        <v>769</v>
      </c>
      <c r="H506" s="170">
        <v>22.335999999999999</v>
      </c>
      <c r="I506" s="171"/>
      <c r="L506" s="167"/>
      <c r="M506" s="172"/>
      <c r="N506" s="173"/>
      <c r="O506" s="173"/>
      <c r="P506" s="173"/>
      <c r="Q506" s="173"/>
      <c r="R506" s="173"/>
      <c r="S506" s="173"/>
      <c r="T506" s="174"/>
      <c r="AT506" s="168" t="s">
        <v>159</v>
      </c>
      <c r="AU506" s="168" t="s">
        <v>78</v>
      </c>
      <c r="AV506" s="13" t="s">
        <v>78</v>
      </c>
      <c r="AW506" s="13" t="s">
        <v>31</v>
      </c>
      <c r="AX506" s="13" t="s">
        <v>69</v>
      </c>
      <c r="AY506" s="168" t="s">
        <v>151</v>
      </c>
    </row>
    <row r="507" spans="2:65" s="14" customFormat="1" ht="11.25">
      <c r="B507" s="175"/>
      <c r="D507" s="160" t="s">
        <v>159</v>
      </c>
      <c r="E507" s="176" t="s">
        <v>1</v>
      </c>
      <c r="F507" s="177" t="s">
        <v>162</v>
      </c>
      <c r="H507" s="178">
        <v>22.335999999999999</v>
      </c>
      <c r="I507" s="179"/>
      <c r="L507" s="175"/>
      <c r="M507" s="180"/>
      <c r="N507" s="181"/>
      <c r="O507" s="181"/>
      <c r="P507" s="181"/>
      <c r="Q507" s="181"/>
      <c r="R507" s="181"/>
      <c r="S507" s="181"/>
      <c r="T507" s="182"/>
      <c r="AT507" s="176" t="s">
        <v>159</v>
      </c>
      <c r="AU507" s="176" t="s">
        <v>78</v>
      </c>
      <c r="AV507" s="14" t="s">
        <v>157</v>
      </c>
      <c r="AW507" s="14" t="s">
        <v>31</v>
      </c>
      <c r="AX507" s="14" t="s">
        <v>76</v>
      </c>
      <c r="AY507" s="176" t="s">
        <v>151</v>
      </c>
    </row>
    <row r="508" spans="2:65" s="1" customFormat="1" ht="16.5" customHeight="1">
      <c r="B508" s="146"/>
      <c r="C508" s="147" t="s">
        <v>770</v>
      </c>
      <c r="D508" s="147" t="s">
        <v>153</v>
      </c>
      <c r="E508" s="148" t="s">
        <v>771</v>
      </c>
      <c r="F508" s="149" t="s">
        <v>772</v>
      </c>
      <c r="G508" s="150" t="s">
        <v>165</v>
      </c>
      <c r="H508" s="151">
        <v>0.56899999999999995</v>
      </c>
      <c r="I508" s="152"/>
      <c r="J508" s="153">
        <f>ROUND(I508*H508,2)</f>
        <v>0</v>
      </c>
      <c r="K508" s="149" t="s">
        <v>1</v>
      </c>
      <c r="L508" s="31"/>
      <c r="M508" s="154" t="s">
        <v>1</v>
      </c>
      <c r="N508" s="155" t="s">
        <v>40</v>
      </c>
      <c r="O508" s="50"/>
      <c r="P508" s="156">
        <f>O508*H508</f>
        <v>0</v>
      </c>
      <c r="Q508" s="156">
        <v>0</v>
      </c>
      <c r="R508" s="156">
        <f>Q508*H508</f>
        <v>0</v>
      </c>
      <c r="S508" s="156">
        <v>0</v>
      </c>
      <c r="T508" s="157">
        <f>S508*H508</f>
        <v>0</v>
      </c>
      <c r="AR508" s="17" t="s">
        <v>157</v>
      </c>
      <c r="AT508" s="17" t="s">
        <v>153</v>
      </c>
      <c r="AU508" s="17" t="s">
        <v>78</v>
      </c>
      <c r="AY508" s="17" t="s">
        <v>151</v>
      </c>
      <c r="BE508" s="158">
        <f>IF(N508="základní",J508,0)</f>
        <v>0</v>
      </c>
      <c r="BF508" s="158">
        <f>IF(N508="snížená",J508,0)</f>
        <v>0</v>
      </c>
      <c r="BG508" s="158">
        <f>IF(N508="zákl. přenesená",J508,0)</f>
        <v>0</v>
      </c>
      <c r="BH508" s="158">
        <f>IF(N508="sníž. přenesená",J508,0)</f>
        <v>0</v>
      </c>
      <c r="BI508" s="158">
        <f>IF(N508="nulová",J508,0)</f>
        <v>0</v>
      </c>
      <c r="BJ508" s="17" t="s">
        <v>76</v>
      </c>
      <c r="BK508" s="158">
        <f>ROUND(I508*H508,2)</f>
        <v>0</v>
      </c>
      <c r="BL508" s="17" t="s">
        <v>157</v>
      </c>
      <c r="BM508" s="17" t="s">
        <v>773</v>
      </c>
    </row>
    <row r="509" spans="2:65" s="12" customFormat="1" ht="11.25">
      <c r="B509" s="159"/>
      <c r="D509" s="160" t="s">
        <v>159</v>
      </c>
      <c r="E509" s="161" t="s">
        <v>1</v>
      </c>
      <c r="F509" s="162" t="s">
        <v>774</v>
      </c>
      <c r="H509" s="161" t="s">
        <v>1</v>
      </c>
      <c r="I509" s="163"/>
      <c r="L509" s="159"/>
      <c r="M509" s="164"/>
      <c r="N509" s="165"/>
      <c r="O509" s="165"/>
      <c r="P509" s="165"/>
      <c r="Q509" s="165"/>
      <c r="R509" s="165"/>
      <c r="S509" s="165"/>
      <c r="T509" s="166"/>
      <c r="AT509" s="161" t="s">
        <v>159</v>
      </c>
      <c r="AU509" s="161" t="s">
        <v>78</v>
      </c>
      <c r="AV509" s="12" t="s">
        <v>76</v>
      </c>
      <c r="AW509" s="12" t="s">
        <v>31</v>
      </c>
      <c r="AX509" s="12" t="s">
        <v>69</v>
      </c>
      <c r="AY509" s="161" t="s">
        <v>151</v>
      </c>
    </row>
    <row r="510" spans="2:65" s="13" customFormat="1" ht="11.25">
      <c r="B510" s="167"/>
      <c r="D510" s="160" t="s">
        <v>159</v>
      </c>
      <c r="E510" s="168" t="s">
        <v>1</v>
      </c>
      <c r="F510" s="169" t="s">
        <v>775</v>
      </c>
      <c r="H510" s="170">
        <v>0.18</v>
      </c>
      <c r="I510" s="171"/>
      <c r="L510" s="167"/>
      <c r="M510" s="172"/>
      <c r="N510" s="173"/>
      <c r="O510" s="173"/>
      <c r="P510" s="173"/>
      <c r="Q510" s="173"/>
      <c r="R510" s="173"/>
      <c r="S510" s="173"/>
      <c r="T510" s="174"/>
      <c r="AT510" s="168" t="s">
        <v>159</v>
      </c>
      <c r="AU510" s="168" t="s">
        <v>78</v>
      </c>
      <c r="AV510" s="13" t="s">
        <v>78</v>
      </c>
      <c r="AW510" s="13" t="s">
        <v>31</v>
      </c>
      <c r="AX510" s="13" t="s">
        <v>69</v>
      </c>
      <c r="AY510" s="168" t="s">
        <v>151</v>
      </c>
    </row>
    <row r="511" spans="2:65" s="12" customFormat="1" ht="11.25">
      <c r="B511" s="159"/>
      <c r="D511" s="160" t="s">
        <v>159</v>
      </c>
      <c r="E511" s="161" t="s">
        <v>1</v>
      </c>
      <c r="F511" s="162" t="s">
        <v>776</v>
      </c>
      <c r="H511" s="161" t="s">
        <v>1</v>
      </c>
      <c r="I511" s="163"/>
      <c r="L511" s="159"/>
      <c r="M511" s="164"/>
      <c r="N511" s="165"/>
      <c r="O511" s="165"/>
      <c r="P511" s="165"/>
      <c r="Q511" s="165"/>
      <c r="R511" s="165"/>
      <c r="S511" s="165"/>
      <c r="T511" s="166"/>
      <c r="AT511" s="161" t="s">
        <v>159</v>
      </c>
      <c r="AU511" s="161" t="s">
        <v>78</v>
      </c>
      <c r="AV511" s="12" t="s">
        <v>76</v>
      </c>
      <c r="AW511" s="12" t="s">
        <v>31</v>
      </c>
      <c r="AX511" s="12" t="s">
        <v>69</v>
      </c>
      <c r="AY511" s="161" t="s">
        <v>151</v>
      </c>
    </row>
    <row r="512" spans="2:65" s="13" customFormat="1" ht="11.25">
      <c r="B512" s="167"/>
      <c r="D512" s="160" t="s">
        <v>159</v>
      </c>
      <c r="E512" s="168" t="s">
        <v>1</v>
      </c>
      <c r="F512" s="169" t="s">
        <v>777</v>
      </c>
      <c r="H512" s="170">
        <v>0.224</v>
      </c>
      <c r="I512" s="171"/>
      <c r="L512" s="167"/>
      <c r="M512" s="172"/>
      <c r="N512" s="173"/>
      <c r="O512" s="173"/>
      <c r="P512" s="173"/>
      <c r="Q512" s="173"/>
      <c r="R512" s="173"/>
      <c r="S512" s="173"/>
      <c r="T512" s="174"/>
      <c r="AT512" s="168" t="s">
        <v>159</v>
      </c>
      <c r="AU512" s="168" t="s">
        <v>78</v>
      </c>
      <c r="AV512" s="13" t="s">
        <v>78</v>
      </c>
      <c r="AW512" s="13" t="s">
        <v>31</v>
      </c>
      <c r="AX512" s="13" t="s">
        <v>69</v>
      </c>
      <c r="AY512" s="168" t="s">
        <v>151</v>
      </c>
    </row>
    <row r="513" spans="2:65" s="12" customFormat="1" ht="11.25">
      <c r="B513" s="159"/>
      <c r="D513" s="160" t="s">
        <v>159</v>
      </c>
      <c r="E513" s="161" t="s">
        <v>1</v>
      </c>
      <c r="F513" s="162" t="s">
        <v>778</v>
      </c>
      <c r="H513" s="161" t="s">
        <v>1</v>
      </c>
      <c r="I513" s="163"/>
      <c r="L513" s="159"/>
      <c r="M513" s="164"/>
      <c r="N513" s="165"/>
      <c r="O513" s="165"/>
      <c r="P513" s="165"/>
      <c r="Q513" s="165"/>
      <c r="R513" s="165"/>
      <c r="S513" s="165"/>
      <c r="T513" s="166"/>
      <c r="AT513" s="161" t="s">
        <v>159</v>
      </c>
      <c r="AU513" s="161" t="s">
        <v>78</v>
      </c>
      <c r="AV513" s="12" t="s">
        <v>76</v>
      </c>
      <c r="AW513" s="12" t="s">
        <v>31</v>
      </c>
      <c r="AX513" s="12" t="s">
        <v>69</v>
      </c>
      <c r="AY513" s="161" t="s">
        <v>151</v>
      </c>
    </row>
    <row r="514" spans="2:65" s="13" customFormat="1" ht="11.25">
      <c r="B514" s="167"/>
      <c r="D514" s="160" t="s">
        <v>159</v>
      </c>
      <c r="E514" s="168" t="s">
        <v>1</v>
      </c>
      <c r="F514" s="169" t="s">
        <v>779</v>
      </c>
      <c r="H514" s="170">
        <v>0.16500000000000001</v>
      </c>
      <c r="I514" s="171"/>
      <c r="L514" s="167"/>
      <c r="M514" s="172"/>
      <c r="N514" s="173"/>
      <c r="O514" s="173"/>
      <c r="P514" s="173"/>
      <c r="Q514" s="173"/>
      <c r="R514" s="173"/>
      <c r="S514" s="173"/>
      <c r="T514" s="174"/>
      <c r="AT514" s="168" t="s">
        <v>159</v>
      </c>
      <c r="AU514" s="168" t="s">
        <v>78</v>
      </c>
      <c r="AV514" s="13" t="s">
        <v>78</v>
      </c>
      <c r="AW514" s="13" t="s">
        <v>31</v>
      </c>
      <c r="AX514" s="13" t="s">
        <v>69</v>
      </c>
      <c r="AY514" s="168" t="s">
        <v>151</v>
      </c>
    </row>
    <row r="515" spans="2:65" s="14" customFormat="1" ht="11.25">
      <c r="B515" s="175"/>
      <c r="D515" s="160" t="s">
        <v>159</v>
      </c>
      <c r="E515" s="176" t="s">
        <v>1</v>
      </c>
      <c r="F515" s="177" t="s">
        <v>162</v>
      </c>
      <c r="H515" s="178">
        <v>0.56899999999999995</v>
      </c>
      <c r="I515" s="179"/>
      <c r="L515" s="175"/>
      <c r="M515" s="180"/>
      <c r="N515" s="181"/>
      <c r="O515" s="181"/>
      <c r="P515" s="181"/>
      <c r="Q515" s="181"/>
      <c r="R515" s="181"/>
      <c r="S515" s="181"/>
      <c r="T515" s="182"/>
      <c r="AT515" s="176" t="s">
        <v>159</v>
      </c>
      <c r="AU515" s="176" t="s">
        <v>78</v>
      </c>
      <c r="AV515" s="14" t="s">
        <v>157</v>
      </c>
      <c r="AW515" s="14" t="s">
        <v>31</v>
      </c>
      <c r="AX515" s="14" t="s">
        <v>76</v>
      </c>
      <c r="AY515" s="176" t="s">
        <v>151</v>
      </c>
    </row>
    <row r="516" spans="2:65" s="1" customFormat="1" ht="16.5" customHeight="1">
      <c r="B516" s="146"/>
      <c r="C516" s="147" t="s">
        <v>780</v>
      </c>
      <c r="D516" s="147" t="s">
        <v>153</v>
      </c>
      <c r="E516" s="148" t="s">
        <v>781</v>
      </c>
      <c r="F516" s="149" t="s">
        <v>782</v>
      </c>
      <c r="G516" s="150" t="s">
        <v>165</v>
      </c>
      <c r="H516" s="151">
        <v>0.86399999999999999</v>
      </c>
      <c r="I516" s="152"/>
      <c r="J516" s="153">
        <f>ROUND(I516*H516,2)</f>
        <v>0</v>
      </c>
      <c r="K516" s="149" t="s">
        <v>1</v>
      </c>
      <c r="L516" s="31"/>
      <c r="M516" s="154" t="s">
        <v>1</v>
      </c>
      <c r="N516" s="155" t="s">
        <v>40</v>
      </c>
      <c r="O516" s="50"/>
      <c r="P516" s="156">
        <f>O516*H516</f>
        <v>0</v>
      </c>
      <c r="Q516" s="156">
        <v>0</v>
      </c>
      <c r="R516" s="156">
        <f>Q516*H516</f>
        <v>0</v>
      </c>
      <c r="S516" s="156">
        <v>0</v>
      </c>
      <c r="T516" s="157">
        <f>S516*H516</f>
        <v>0</v>
      </c>
      <c r="AR516" s="17" t="s">
        <v>157</v>
      </c>
      <c r="AT516" s="17" t="s">
        <v>153</v>
      </c>
      <c r="AU516" s="17" t="s">
        <v>78</v>
      </c>
      <c r="AY516" s="17" t="s">
        <v>151</v>
      </c>
      <c r="BE516" s="158">
        <f>IF(N516="základní",J516,0)</f>
        <v>0</v>
      </c>
      <c r="BF516" s="158">
        <f>IF(N516="snížená",J516,0)</f>
        <v>0</v>
      </c>
      <c r="BG516" s="158">
        <f>IF(N516="zákl. přenesená",J516,0)</f>
        <v>0</v>
      </c>
      <c r="BH516" s="158">
        <f>IF(N516="sníž. přenesená",J516,0)</f>
        <v>0</v>
      </c>
      <c r="BI516" s="158">
        <f>IF(N516="nulová",J516,0)</f>
        <v>0</v>
      </c>
      <c r="BJ516" s="17" t="s">
        <v>76</v>
      </c>
      <c r="BK516" s="158">
        <f>ROUND(I516*H516,2)</f>
        <v>0</v>
      </c>
      <c r="BL516" s="17" t="s">
        <v>157</v>
      </c>
      <c r="BM516" s="17" t="s">
        <v>783</v>
      </c>
    </row>
    <row r="517" spans="2:65" s="12" customFormat="1" ht="11.25">
      <c r="B517" s="159"/>
      <c r="D517" s="160" t="s">
        <v>159</v>
      </c>
      <c r="E517" s="161" t="s">
        <v>1</v>
      </c>
      <c r="F517" s="162" t="s">
        <v>784</v>
      </c>
      <c r="H517" s="161" t="s">
        <v>1</v>
      </c>
      <c r="I517" s="163"/>
      <c r="L517" s="159"/>
      <c r="M517" s="164"/>
      <c r="N517" s="165"/>
      <c r="O517" s="165"/>
      <c r="P517" s="165"/>
      <c r="Q517" s="165"/>
      <c r="R517" s="165"/>
      <c r="S517" s="165"/>
      <c r="T517" s="166"/>
      <c r="AT517" s="161" t="s">
        <v>159</v>
      </c>
      <c r="AU517" s="161" t="s">
        <v>78</v>
      </c>
      <c r="AV517" s="12" t="s">
        <v>76</v>
      </c>
      <c r="AW517" s="12" t="s">
        <v>31</v>
      </c>
      <c r="AX517" s="12" t="s">
        <v>69</v>
      </c>
      <c r="AY517" s="161" t="s">
        <v>151</v>
      </c>
    </row>
    <row r="518" spans="2:65" s="13" customFormat="1" ht="11.25">
      <c r="B518" s="167"/>
      <c r="D518" s="160" t="s">
        <v>159</v>
      </c>
      <c r="E518" s="168" t="s">
        <v>1</v>
      </c>
      <c r="F518" s="169" t="s">
        <v>785</v>
      </c>
      <c r="H518" s="170">
        <v>0.86399999999999999</v>
      </c>
      <c r="I518" s="171"/>
      <c r="L518" s="167"/>
      <c r="M518" s="172"/>
      <c r="N518" s="173"/>
      <c r="O518" s="173"/>
      <c r="P518" s="173"/>
      <c r="Q518" s="173"/>
      <c r="R518" s="173"/>
      <c r="S518" s="173"/>
      <c r="T518" s="174"/>
      <c r="AT518" s="168" t="s">
        <v>159</v>
      </c>
      <c r="AU518" s="168" t="s">
        <v>78</v>
      </c>
      <c r="AV518" s="13" t="s">
        <v>78</v>
      </c>
      <c r="AW518" s="13" t="s">
        <v>31</v>
      </c>
      <c r="AX518" s="13" t="s">
        <v>69</v>
      </c>
      <c r="AY518" s="168" t="s">
        <v>151</v>
      </c>
    </row>
    <row r="519" spans="2:65" s="14" customFormat="1" ht="11.25">
      <c r="B519" s="175"/>
      <c r="D519" s="160" t="s">
        <v>159</v>
      </c>
      <c r="E519" s="176" t="s">
        <v>1</v>
      </c>
      <c r="F519" s="177" t="s">
        <v>162</v>
      </c>
      <c r="H519" s="178">
        <v>0.86399999999999999</v>
      </c>
      <c r="I519" s="179"/>
      <c r="L519" s="175"/>
      <c r="M519" s="180"/>
      <c r="N519" s="181"/>
      <c r="O519" s="181"/>
      <c r="P519" s="181"/>
      <c r="Q519" s="181"/>
      <c r="R519" s="181"/>
      <c r="S519" s="181"/>
      <c r="T519" s="182"/>
      <c r="AT519" s="176" t="s">
        <v>159</v>
      </c>
      <c r="AU519" s="176" t="s">
        <v>78</v>
      </c>
      <c r="AV519" s="14" t="s">
        <v>157</v>
      </c>
      <c r="AW519" s="14" t="s">
        <v>31</v>
      </c>
      <c r="AX519" s="14" t="s">
        <v>76</v>
      </c>
      <c r="AY519" s="176" t="s">
        <v>151</v>
      </c>
    </row>
    <row r="520" spans="2:65" s="1" customFormat="1" ht="16.5" customHeight="1">
      <c r="B520" s="146"/>
      <c r="C520" s="147" t="s">
        <v>786</v>
      </c>
      <c r="D520" s="147" t="s">
        <v>153</v>
      </c>
      <c r="E520" s="148" t="s">
        <v>787</v>
      </c>
      <c r="F520" s="149" t="s">
        <v>788</v>
      </c>
      <c r="G520" s="150" t="s">
        <v>165</v>
      </c>
      <c r="H520" s="151">
        <v>1.1859999999999999</v>
      </c>
      <c r="I520" s="152"/>
      <c r="J520" s="153">
        <f>ROUND(I520*H520,2)</f>
        <v>0</v>
      </c>
      <c r="K520" s="149" t="s">
        <v>1</v>
      </c>
      <c r="L520" s="31"/>
      <c r="M520" s="154" t="s">
        <v>1</v>
      </c>
      <c r="N520" s="155" t="s">
        <v>40</v>
      </c>
      <c r="O520" s="50"/>
      <c r="P520" s="156">
        <f>O520*H520</f>
        <v>0</v>
      </c>
      <c r="Q520" s="156">
        <v>0</v>
      </c>
      <c r="R520" s="156">
        <f>Q520*H520</f>
        <v>0</v>
      </c>
      <c r="S520" s="156">
        <v>0</v>
      </c>
      <c r="T520" s="157">
        <f>S520*H520</f>
        <v>0</v>
      </c>
      <c r="AR520" s="17" t="s">
        <v>157</v>
      </c>
      <c r="AT520" s="17" t="s">
        <v>153</v>
      </c>
      <c r="AU520" s="17" t="s">
        <v>78</v>
      </c>
      <c r="AY520" s="17" t="s">
        <v>151</v>
      </c>
      <c r="BE520" s="158">
        <f>IF(N520="základní",J520,0)</f>
        <v>0</v>
      </c>
      <c r="BF520" s="158">
        <f>IF(N520="snížená",J520,0)</f>
        <v>0</v>
      </c>
      <c r="BG520" s="158">
        <f>IF(N520="zákl. přenesená",J520,0)</f>
        <v>0</v>
      </c>
      <c r="BH520" s="158">
        <f>IF(N520="sníž. přenesená",J520,0)</f>
        <v>0</v>
      </c>
      <c r="BI520" s="158">
        <f>IF(N520="nulová",J520,0)</f>
        <v>0</v>
      </c>
      <c r="BJ520" s="17" t="s">
        <v>76</v>
      </c>
      <c r="BK520" s="158">
        <f>ROUND(I520*H520,2)</f>
        <v>0</v>
      </c>
      <c r="BL520" s="17" t="s">
        <v>157</v>
      </c>
      <c r="BM520" s="17" t="s">
        <v>789</v>
      </c>
    </row>
    <row r="521" spans="2:65" s="12" customFormat="1" ht="11.25">
      <c r="B521" s="159"/>
      <c r="D521" s="160" t="s">
        <v>159</v>
      </c>
      <c r="E521" s="161" t="s">
        <v>1</v>
      </c>
      <c r="F521" s="162" t="s">
        <v>790</v>
      </c>
      <c r="H521" s="161" t="s">
        <v>1</v>
      </c>
      <c r="I521" s="163"/>
      <c r="L521" s="159"/>
      <c r="M521" s="164"/>
      <c r="N521" s="165"/>
      <c r="O521" s="165"/>
      <c r="P521" s="165"/>
      <c r="Q521" s="165"/>
      <c r="R521" s="165"/>
      <c r="S521" s="165"/>
      <c r="T521" s="166"/>
      <c r="AT521" s="161" t="s">
        <v>159</v>
      </c>
      <c r="AU521" s="161" t="s">
        <v>78</v>
      </c>
      <c r="AV521" s="12" t="s">
        <v>76</v>
      </c>
      <c r="AW521" s="12" t="s">
        <v>31</v>
      </c>
      <c r="AX521" s="12" t="s">
        <v>69</v>
      </c>
      <c r="AY521" s="161" t="s">
        <v>151</v>
      </c>
    </row>
    <row r="522" spans="2:65" s="13" customFormat="1" ht="11.25">
      <c r="B522" s="167"/>
      <c r="D522" s="160" t="s">
        <v>159</v>
      </c>
      <c r="E522" s="168" t="s">
        <v>1</v>
      </c>
      <c r="F522" s="169" t="s">
        <v>791</v>
      </c>
      <c r="H522" s="170">
        <v>0.126</v>
      </c>
      <c r="I522" s="171"/>
      <c r="L522" s="167"/>
      <c r="M522" s="172"/>
      <c r="N522" s="173"/>
      <c r="O522" s="173"/>
      <c r="P522" s="173"/>
      <c r="Q522" s="173"/>
      <c r="R522" s="173"/>
      <c r="S522" s="173"/>
      <c r="T522" s="174"/>
      <c r="AT522" s="168" t="s">
        <v>159</v>
      </c>
      <c r="AU522" s="168" t="s">
        <v>78</v>
      </c>
      <c r="AV522" s="13" t="s">
        <v>78</v>
      </c>
      <c r="AW522" s="13" t="s">
        <v>31</v>
      </c>
      <c r="AX522" s="13" t="s">
        <v>69</v>
      </c>
      <c r="AY522" s="168" t="s">
        <v>151</v>
      </c>
    </row>
    <row r="523" spans="2:65" s="13" customFormat="1" ht="11.25">
      <c r="B523" s="167"/>
      <c r="D523" s="160" t="s">
        <v>159</v>
      </c>
      <c r="E523" s="168" t="s">
        <v>1</v>
      </c>
      <c r="F523" s="169" t="s">
        <v>792</v>
      </c>
      <c r="H523" s="170">
        <v>0.24</v>
      </c>
      <c r="I523" s="171"/>
      <c r="L523" s="167"/>
      <c r="M523" s="172"/>
      <c r="N523" s="173"/>
      <c r="O523" s="173"/>
      <c r="P523" s="173"/>
      <c r="Q523" s="173"/>
      <c r="R523" s="173"/>
      <c r="S523" s="173"/>
      <c r="T523" s="174"/>
      <c r="AT523" s="168" t="s">
        <v>159</v>
      </c>
      <c r="AU523" s="168" t="s">
        <v>78</v>
      </c>
      <c r="AV523" s="13" t="s">
        <v>78</v>
      </c>
      <c r="AW523" s="13" t="s">
        <v>31</v>
      </c>
      <c r="AX523" s="13" t="s">
        <v>69</v>
      </c>
      <c r="AY523" s="168" t="s">
        <v>151</v>
      </c>
    </row>
    <row r="524" spans="2:65" s="13" customFormat="1" ht="11.25">
      <c r="B524" s="167"/>
      <c r="D524" s="160" t="s">
        <v>159</v>
      </c>
      <c r="E524" s="168" t="s">
        <v>1</v>
      </c>
      <c r="F524" s="169" t="s">
        <v>793</v>
      </c>
      <c r="H524" s="170">
        <v>0.16</v>
      </c>
      <c r="I524" s="171"/>
      <c r="L524" s="167"/>
      <c r="M524" s="172"/>
      <c r="N524" s="173"/>
      <c r="O524" s="173"/>
      <c r="P524" s="173"/>
      <c r="Q524" s="173"/>
      <c r="R524" s="173"/>
      <c r="S524" s="173"/>
      <c r="T524" s="174"/>
      <c r="AT524" s="168" t="s">
        <v>159</v>
      </c>
      <c r="AU524" s="168" t="s">
        <v>78</v>
      </c>
      <c r="AV524" s="13" t="s">
        <v>78</v>
      </c>
      <c r="AW524" s="13" t="s">
        <v>31</v>
      </c>
      <c r="AX524" s="13" t="s">
        <v>69</v>
      </c>
      <c r="AY524" s="168" t="s">
        <v>151</v>
      </c>
    </row>
    <row r="525" spans="2:65" s="15" customFormat="1" ht="11.25">
      <c r="B525" s="193"/>
      <c r="D525" s="160" t="s">
        <v>159</v>
      </c>
      <c r="E525" s="194" t="s">
        <v>1</v>
      </c>
      <c r="F525" s="195" t="s">
        <v>794</v>
      </c>
      <c r="H525" s="196">
        <v>0.52600000000000002</v>
      </c>
      <c r="I525" s="197"/>
      <c r="L525" s="193"/>
      <c r="M525" s="198"/>
      <c r="N525" s="199"/>
      <c r="O525" s="199"/>
      <c r="P525" s="199"/>
      <c r="Q525" s="199"/>
      <c r="R525" s="199"/>
      <c r="S525" s="199"/>
      <c r="T525" s="200"/>
      <c r="AT525" s="194" t="s">
        <v>159</v>
      </c>
      <c r="AU525" s="194" t="s">
        <v>78</v>
      </c>
      <c r="AV525" s="15" t="s">
        <v>169</v>
      </c>
      <c r="AW525" s="15" t="s">
        <v>31</v>
      </c>
      <c r="AX525" s="15" t="s">
        <v>69</v>
      </c>
      <c r="AY525" s="194" t="s">
        <v>151</v>
      </c>
    </row>
    <row r="526" spans="2:65" s="12" customFormat="1" ht="11.25">
      <c r="B526" s="159"/>
      <c r="D526" s="160" t="s">
        <v>159</v>
      </c>
      <c r="E526" s="161" t="s">
        <v>1</v>
      </c>
      <c r="F526" s="162" t="s">
        <v>795</v>
      </c>
      <c r="H526" s="161" t="s">
        <v>1</v>
      </c>
      <c r="I526" s="163"/>
      <c r="L526" s="159"/>
      <c r="M526" s="164"/>
      <c r="N526" s="165"/>
      <c r="O526" s="165"/>
      <c r="P526" s="165"/>
      <c r="Q526" s="165"/>
      <c r="R526" s="165"/>
      <c r="S526" s="165"/>
      <c r="T526" s="166"/>
      <c r="AT526" s="161" t="s">
        <v>159</v>
      </c>
      <c r="AU526" s="161" t="s">
        <v>78</v>
      </c>
      <c r="AV526" s="12" t="s">
        <v>76</v>
      </c>
      <c r="AW526" s="12" t="s">
        <v>31</v>
      </c>
      <c r="AX526" s="12" t="s">
        <v>69</v>
      </c>
      <c r="AY526" s="161" t="s">
        <v>151</v>
      </c>
    </row>
    <row r="527" spans="2:65" s="13" customFormat="1" ht="11.25">
      <c r="B527" s="167"/>
      <c r="D527" s="160" t="s">
        <v>159</v>
      </c>
      <c r="E527" s="168" t="s">
        <v>1</v>
      </c>
      <c r="F527" s="169" t="s">
        <v>796</v>
      </c>
      <c r="H527" s="170">
        <v>0.26400000000000001</v>
      </c>
      <c r="I527" s="171"/>
      <c r="L527" s="167"/>
      <c r="M527" s="172"/>
      <c r="N527" s="173"/>
      <c r="O527" s="173"/>
      <c r="P527" s="173"/>
      <c r="Q527" s="173"/>
      <c r="R527" s="173"/>
      <c r="S527" s="173"/>
      <c r="T527" s="174"/>
      <c r="AT527" s="168" t="s">
        <v>159</v>
      </c>
      <c r="AU527" s="168" t="s">
        <v>78</v>
      </c>
      <c r="AV527" s="13" t="s">
        <v>78</v>
      </c>
      <c r="AW527" s="13" t="s">
        <v>31</v>
      </c>
      <c r="AX527" s="13" t="s">
        <v>69</v>
      </c>
      <c r="AY527" s="168" t="s">
        <v>151</v>
      </c>
    </row>
    <row r="528" spans="2:65" s="13" customFormat="1" ht="11.25">
      <c r="B528" s="167"/>
      <c r="D528" s="160" t="s">
        <v>159</v>
      </c>
      <c r="E528" s="168" t="s">
        <v>1</v>
      </c>
      <c r="F528" s="169" t="s">
        <v>797</v>
      </c>
      <c r="H528" s="170">
        <v>0.39600000000000002</v>
      </c>
      <c r="I528" s="171"/>
      <c r="L528" s="167"/>
      <c r="M528" s="172"/>
      <c r="N528" s="173"/>
      <c r="O528" s="173"/>
      <c r="P528" s="173"/>
      <c r="Q528" s="173"/>
      <c r="R528" s="173"/>
      <c r="S528" s="173"/>
      <c r="T528" s="174"/>
      <c r="AT528" s="168" t="s">
        <v>159</v>
      </c>
      <c r="AU528" s="168" t="s">
        <v>78</v>
      </c>
      <c r="AV528" s="13" t="s">
        <v>78</v>
      </c>
      <c r="AW528" s="13" t="s">
        <v>31</v>
      </c>
      <c r="AX528" s="13" t="s">
        <v>69</v>
      </c>
      <c r="AY528" s="168" t="s">
        <v>151</v>
      </c>
    </row>
    <row r="529" spans="2:65" s="14" customFormat="1" ht="11.25">
      <c r="B529" s="175"/>
      <c r="D529" s="160" t="s">
        <v>159</v>
      </c>
      <c r="E529" s="176" t="s">
        <v>1</v>
      </c>
      <c r="F529" s="177" t="s">
        <v>162</v>
      </c>
      <c r="H529" s="178">
        <v>1.1859999999999999</v>
      </c>
      <c r="I529" s="179"/>
      <c r="L529" s="175"/>
      <c r="M529" s="180"/>
      <c r="N529" s="181"/>
      <c r="O529" s="181"/>
      <c r="P529" s="181"/>
      <c r="Q529" s="181"/>
      <c r="R529" s="181"/>
      <c r="S529" s="181"/>
      <c r="T529" s="182"/>
      <c r="AT529" s="176" t="s">
        <v>159</v>
      </c>
      <c r="AU529" s="176" t="s">
        <v>78</v>
      </c>
      <c r="AV529" s="14" t="s">
        <v>157</v>
      </c>
      <c r="AW529" s="14" t="s">
        <v>31</v>
      </c>
      <c r="AX529" s="14" t="s">
        <v>76</v>
      </c>
      <c r="AY529" s="176" t="s">
        <v>151</v>
      </c>
    </row>
    <row r="530" spans="2:65" s="1" customFormat="1" ht="16.5" customHeight="1">
      <c r="B530" s="146"/>
      <c r="C530" s="147" t="s">
        <v>798</v>
      </c>
      <c r="D530" s="147" t="s">
        <v>153</v>
      </c>
      <c r="E530" s="148" t="s">
        <v>799</v>
      </c>
      <c r="F530" s="149" t="s">
        <v>800</v>
      </c>
      <c r="G530" s="150" t="s">
        <v>165</v>
      </c>
      <c r="H530" s="151">
        <v>0.56899999999999995</v>
      </c>
      <c r="I530" s="152"/>
      <c r="J530" s="153">
        <f>ROUND(I530*H530,2)</f>
        <v>0</v>
      </c>
      <c r="K530" s="149" t="s">
        <v>1</v>
      </c>
      <c r="L530" s="31"/>
      <c r="M530" s="154" t="s">
        <v>1</v>
      </c>
      <c r="N530" s="155" t="s">
        <v>40</v>
      </c>
      <c r="O530" s="50"/>
      <c r="P530" s="156">
        <f>O530*H530</f>
        <v>0</v>
      </c>
      <c r="Q530" s="156">
        <v>0</v>
      </c>
      <c r="R530" s="156">
        <f>Q530*H530</f>
        <v>0</v>
      </c>
      <c r="S530" s="156">
        <v>0</v>
      </c>
      <c r="T530" s="157">
        <f>S530*H530</f>
        <v>0</v>
      </c>
      <c r="AR530" s="17" t="s">
        <v>157</v>
      </c>
      <c r="AT530" s="17" t="s">
        <v>153</v>
      </c>
      <c r="AU530" s="17" t="s">
        <v>78</v>
      </c>
      <c r="AY530" s="17" t="s">
        <v>151</v>
      </c>
      <c r="BE530" s="158">
        <f>IF(N530="základní",J530,0)</f>
        <v>0</v>
      </c>
      <c r="BF530" s="158">
        <f>IF(N530="snížená",J530,0)</f>
        <v>0</v>
      </c>
      <c r="BG530" s="158">
        <f>IF(N530="zákl. přenesená",J530,0)</f>
        <v>0</v>
      </c>
      <c r="BH530" s="158">
        <f>IF(N530="sníž. přenesená",J530,0)</f>
        <v>0</v>
      </c>
      <c r="BI530" s="158">
        <f>IF(N530="nulová",J530,0)</f>
        <v>0</v>
      </c>
      <c r="BJ530" s="17" t="s">
        <v>76</v>
      </c>
      <c r="BK530" s="158">
        <f>ROUND(I530*H530,2)</f>
        <v>0</v>
      </c>
      <c r="BL530" s="17" t="s">
        <v>157</v>
      </c>
      <c r="BM530" s="17" t="s">
        <v>801</v>
      </c>
    </row>
    <row r="531" spans="2:65" s="1" customFormat="1" ht="16.5" customHeight="1">
      <c r="B531" s="146"/>
      <c r="C531" s="147" t="s">
        <v>802</v>
      </c>
      <c r="D531" s="147" t="s">
        <v>153</v>
      </c>
      <c r="E531" s="148" t="s">
        <v>803</v>
      </c>
      <c r="F531" s="149" t="s">
        <v>804</v>
      </c>
      <c r="G531" s="150" t="s">
        <v>165</v>
      </c>
      <c r="H531" s="151">
        <v>0.86399999999999999</v>
      </c>
      <c r="I531" s="152"/>
      <c r="J531" s="153">
        <f>ROUND(I531*H531,2)</f>
        <v>0</v>
      </c>
      <c r="K531" s="149" t="s">
        <v>1</v>
      </c>
      <c r="L531" s="31"/>
      <c r="M531" s="154" t="s">
        <v>1</v>
      </c>
      <c r="N531" s="155" t="s">
        <v>40</v>
      </c>
      <c r="O531" s="50"/>
      <c r="P531" s="156">
        <f>O531*H531</f>
        <v>0</v>
      </c>
      <c r="Q531" s="156">
        <v>0</v>
      </c>
      <c r="R531" s="156">
        <f>Q531*H531</f>
        <v>0</v>
      </c>
      <c r="S531" s="156">
        <v>0</v>
      </c>
      <c r="T531" s="157">
        <f>S531*H531</f>
        <v>0</v>
      </c>
      <c r="AR531" s="17" t="s">
        <v>157</v>
      </c>
      <c r="AT531" s="17" t="s">
        <v>153</v>
      </c>
      <c r="AU531" s="17" t="s">
        <v>78</v>
      </c>
      <c r="AY531" s="17" t="s">
        <v>151</v>
      </c>
      <c r="BE531" s="158">
        <f>IF(N531="základní",J531,0)</f>
        <v>0</v>
      </c>
      <c r="BF531" s="158">
        <f>IF(N531="snížená",J531,0)</f>
        <v>0</v>
      </c>
      <c r="BG531" s="158">
        <f>IF(N531="zákl. přenesená",J531,0)</f>
        <v>0</v>
      </c>
      <c r="BH531" s="158">
        <f>IF(N531="sníž. přenesená",J531,0)</f>
        <v>0</v>
      </c>
      <c r="BI531" s="158">
        <f>IF(N531="nulová",J531,0)</f>
        <v>0</v>
      </c>
      <c r="BJ531" s="17" t="s">
        <v>76</v>
      </c>
      <c r="BK531" s="158">
        <f>ROUND(I531*H531,2)</f>
        <v>0</v>
      </c>
      <c r="BL531" s="17" t="s">
        <v>157</v>
      </c>
      <c r="BM531" s="17" t="s">
        <v>805</v>
      </c>
    </row>
    <row r="532" spans="2:65" s="1" customFormat="1" ht="16.5" customHeight="1">
      <c r="B532" s="146"/>
      <c r="C532" s="147" t="s">
        <v>806</v>
      </c>
      <c r="D532" s="147" t="s">
        <v>153</v>
      </c>
      <c r="E532" s="148" t="s">
        <v>807</v>
      </c>
      <c r="F532" s="149" t="s">
        <v>808</v>
      </c>
      <c r="G532" s="150" t="s">
        <v>165</v>
      </c>
      <c r="H532" s="151">
        <v>0.18</v>
      </c>
      <c r="I532" s="152"/>
      <c r="J532" s="153">
        <f>ROUND(I532*H532,2)</f>
        <v>0</v>
      </c>
      <c r="K532" s="149" t="s">
        <v>1</v>
      </c>
      <c r="L532" s="31"/>
      <c r="M532" s="154" t="s">
        <v>1</v>
      </c>
      <c r="N532" s="155" t="s">
        <v>40</v>
      </c>
      <c r="O532" s="50"/>
      <c r="P532" s="156">
        <f>O532*H532</f>
        <v>0</v>
      </c>
      <c r="Q532" s="156">
        <v>0</v>
      </c>
      <c r="R532" s="156">
        <f>Q532*H532</f>
        <v>0</v>
      </c>
      <c r="S532" s="156">
        <v>0</v>
      </c>
      <c r="T532" s="157">
        <f>S532*H532</f>
        <v>0</v>
      </c>
      <c r="AR532" s="17" t="s">
        <v>157</v>
      </c>
      <c r="AT532" s="17" t="s">
        <v>153</v>
      </c>
      <c r="AU532" s="17" t="s">
        <v>78</v>
      </c>
      <c r="AY532" s="17" t="s">
        <v>151</v>
      </c>
      <c r="BE532" s="158">
        <f>IF(N532="základní",J532,0)</f>
        <v>0</v>
      </c>
      <c r="BF532" s="158">
        <f>IF(N532="snížená",J532,0)</f>
        <v>0</v>
      </c>
      <c r="BG532" s="158">
        <f>IF(N532="zákl. přenesená",J532,0)</f>
        <v>0</v>
      </c>
      <c r="BH532" s="158">
        <f>IF(N532="sníž. přenesená",J532,0)</f>
        <v>0</v>
      </c>
      <c r="BI532" s="158">
        <f>IF(N532="nulová",J532,0)</f>
        <v>0</v>
      </c>
      <c r="BJ532" s="17" t="s">
        <v>76</v>
      </c>
      <c r="BK532" s="158">
        <f>ROUND(I532*H532,2)</f>
        <v>0</v>
      </c>
      <c r="BL532" s="17" t="s">
        <v>157</v>
      </c>
      <c r="BM532" s="17" t="s">
        <v>809</v>
      </c>
    </row>
    <row r="533" spans="2:65" s="1" customFormat="1" ht="16.5" customHeight="1">
      <c r="B533" s="146"/>
      <c r="C533" s="147" t="s">
        <v>810</v>
      </c>
      <c r="D533" s="147" t="s">
        <v>153</v>
      </c>
      <c r="E533" s="148" t="s">
        <v>811</v>
      </c>
      <c r="F533" s="149" t="s">
        <v>812</v>
      </c>
      <c r="G533" s="150" t="s">
        <v>156</v>
      </c>
      <c r="H533" s="151">
        <v>1.2909999999999999</v>
      </c>
      <c r="I533" s="152"/>
      <c r="J533" s="153">
        <f>ROUND(I533*H533,2)</f>
        <v>0</v>
      </c>
      <c r="K533" s="149" t="s">
        <v>1</v>
      </c>
      <c r="L533" s="31"/>
      <c r="M533" s="154" t="s">
        <v>1</v>
      </c>
      <c r="N533" s="155" t="s">
        <v>40</v>
      </c>
      <c r="O533" s="50"/>
      <c r="P533" s="156">
        <f>O533*H533</f>
        <v>0</v>
      </c>
      <c r="Q533" s="156">
        <v>0</v>
      </c>
      <c r="R533" s="156">
        <f>Q533*H533</f>
        <v>0</v>
      </c>
      <c r="S533" s="156">
        <v>0</v>
      </c>
      <c r="T533" s="157">
        <f>S533*H533</f>
        <v>0</v>
      </c>
      <c r="AR533" s="17" t="s">
        <v>157</v>
      </c>
      <c r="AT533" s="17" t="s">
        <v>153</v>
      </c>
      <c r="AU533" s="17" t="s">
        <v>78</v>
      </c>
      <c r="AY533" s="17" t="s">
        <v>151</v>
      </c>
      <c r="BE533" s="158">
        <f>IF(N533="základní",J533,0)</f>
        <v>0</v>
      </c>
      <c r="BF533" s="158">
        <f>IF(N533="snížená",J533,0)</f>
        <v>0</v>
      </c>
      <c r="BG533" s="158">
        <f>IF(N533="zákl. přenesená",J533,0)</f>
        <v>0</v>
      </c>
      <c r="BH533" s="158">
        <f>IF(N533="sníž. přenesená",J533,0)</f>
        <v>0</v>
      </c>
      <c r="BI533" s="158">
        <f>IF(N533="nulová",J533,0)</f>
        <v>0</v>
      </c>
      <c r="BJ533" s="17" t="s">
        <v>76</v>
      </c>
      <c r="BK533" s="158">
        <f>ROUND(I533*H533,2)</f>
        <v>0</v>
      </c>
      <c r="BL533" s="17" t="s">
        <v>157</v>
      </c>
      <c r="BM533" s="17" t="s">
        <v>813</v>
      </c>
    </row>
    <row r="534" spans="2:65" s="12" customFormat="1" ht="11.25">
      <c r="B534" s="159"/>
      <c r="D534" s="160" t="s">
        <v>159</v>
      </c>
      <c r="E534" s="161" t="s">
        <v>1</v>
      </c>
      <c r="F534" s="162" t="s">
        <v>814</v>
      </c>
      <c r="H534" s="161" t="s">
        <v>1</v>
      </c>
      <c r="I534" s="163"/>
      <c r="L534" s="159"/>
      <c r="M534" s="164"/>
      <c r="N534" s="165"/>
      <c r="O534" s="165"/>
      <c r="P534" s="165"/>
      <c r="Q534" s="165"/>
      <c r="R534" s="165"/>
      <c r="S534" s="165"/>
      <c r="T534" s="166"/>
      <c r="AT534" s="161" t="s">
        <v>159</v>
      </c>
      <c r="AU534" s="161" t="s">
        <v>78</v>
      </c>
      <c r="AV534" s="12" t="s">
        <v>76</v>
      </c>
      <c r="AW534" s="12" t="s">
        <v>31</v>
      </c>
      <c r="AX534" s="12" t="s">
        <v>69</v>
      </c>
      <c r="AY534" s="161" t="s">
        <v>151</v>
      </c>
    </row>
    <row r="535" spans="2:65" s="13" customFormat="1" ht="11.25">
      <c r="B535" s="167"/>
      <c r="D535" s="160" t="s">
        <v>159</v>
      </c>
      <c r="E535" s="168" t="s">
        <v>1</v>
      </c>
      <c r="F535" s="169" t="s">
        <v>815</v>
      </c>
      <c r="H535" s="170">
        <v>1.2909999999999999</v>
      </c>
      <c r="I535" s="171"/>
      <c r="L535" s="167"/>
      <c r="M535" s="172"/>
      <c r="N535" s="173"/>
      <c r="O535" s="173"/>
      <c r="P535" s="173"/>
      <c r="Q535" s="173"/>
      <c r="R535" s="173"/>
      <c r="S535" s="173"/>
      <c r="T535" s="174"/>
      <c r="AT535" s="168" t="s">
        <v>159</v>
      </c>
      <c r="AU535" s="168" t="s">
        <v>78</v>
      </c>
      <c r="AV535" s="13" t="s">
        <v>78</v>
      </c>
      <c r="AW535" s="13" t="s">
        <v>31</v>
      </c>
      <c r="AX535" s="13" t="s">
        <v>69</v>
      </c>
      <c r="AY535" s="168" t="s">
        <v>151</v>
      </c>
    </row>
    <row r="536" spans="2:65" s="14" customFormat="1" ht="11.25">
      <c r="B536" s="175"/>
      <c r="D536" s="160" t="s">
        <v>159</v>
      </c>
      <c r="E536" s="176" t="s">
        <v>1</v>
      </c>
      <c r="F536" s="177" t="s">
        <v>162</v>
      </c>
      <c r="H536" s="178">
        <v>1.2909999999999999</v>
      </c>
      <c r="I536" s="179"/>
      <c r="L536" s="175"/>
      <c r="M536" s="180"/>
      <c r="N536" s="181"/>
      <c r="O536" s="181"/>
      <c r="P536" s="181"/>
      <c r="Q536" s="181"/>
      <c r="R536" s="181"/>
      <c r="S536" s="181"/>
      <c r="T536" s="182"/>
      <c r="AT536" s="176" t="s">
        <v>159</v>
      </c>
      <c r="AU536" s="176" t="s">
        <v>78</v>
      </c>
      <c r="AV536" s="14" t="s">
        <v>157</v>
      </c>
      <c r="AW536" s="14" t="s">
        <v>31</v>
      </c>
      <c r="AX536" s="14" t="s">
        <v>76</v>
      </c>
      <c r="AY536" s="176" t="s">
        <v>151</v>
      </c>
    </row>
    <row r="537" spans="2:65" s="1" customFormat="1" ht="16.5" customHeight="1">
      <c r="B537" s="146"/>
      <c r="C537" s="147" t="s">
        <v>816</v>
      </c>
      <c r="D537" s="147" t="s">
        <v>153</v>
      </c>
      <c r="E537" s="148" t="s">
        <v>817</v>
      </c>
      <c r="F537" s="149" t="s">
        <v>818</v>
      </c>
      <c r="G537" s="150" t="s">
        <v>156</v>
      </c>
      <c r="H537" s="151">
        <v>1.2909999999999999</v>
      </c>
      <c r="I537" s="152"/>
      <c r="J537" s="153">
        <f>ROUND(I537*H537,2)</f>
        <v>0</v>
      </c>
      <c r="K537" s="149" t="s">
        <v>1</v>
      </c>
      <c r="L537" s="31"/>
      <c r="M537" s="154" t="s">
        <v>1</v>
      </c>
      <c r="N537" s="155" t="s">
        <v>40</v>
      </c>
      <c r="O537" s="50"/>
      <c r="P537" s="156">
        <f>O537*H537</f>
        <v>0</v>
      </c>
      <c r="Q537" s="156">
        <v>0</v>
      </c>
      <c r="R537" s="156">
        <f>Q537*H537</f>
        <v>0</v>
      </c>
      <c r="S537" s="156">
        <v>0</v>
      </c>
      <c r="T537" s="157">
        <f>S537*H537</f>
        <v>0</v>
      </c>
      <c r="AR537" s="17" t="s">
        <v>157</v>
      </c>
      <c r="AT537" s="17" t="s">
        <v>153</v>
      </c>
      <c r="AU537" s="17" t="s">
        <v>78</v>
      </c>
      <c r="AY537" s="17" t="s">
        <v>151</v>
      </c>
      <c r="BE537" s="158">
        <f>IF(N537="základní",J537,0)</f>
        <v>0</v>
      </c>
      <c r="BF537" s="158">
        <f>IF(N537="snížená",J537,0)</f>
        <v>0</v>
      </c>
      <c r="BG537" s="158">
        <f>IF(N537="zákl. přenesená",J537,0)</f>
        <v>0</v>
      </c>
      <c r="BH537" s="158">
        <f>IF(N537="sníž. přenesená",J537,0)</f>
        <v>0</v>
      </c>
      <c r="BI537" s="158">
        <f>IF(N537="nulová",J537,0)</f>
        <v>0</v>
      </c>
      <c r="BJ537" s="17" t="s">
        <v>76</v>
      </c>
      <c r="BK537" s="158">
        <f>ROUND(I537*H537,2)</f>
        <v>0</v>
      </c>
      <c r="BL537" s="17" t="s">
        <v>157</v>
      </c>
      <c r="BM537" s="17" t="s">
        <v>819</v>
      </c>
    </row>
    <row r="538" spans="2:65" s="1" customFormat="1" ht="16.5" customHeight="1">
      <c r="B538" s="146"/>
      <c r="C538" s="147" t="s">
        <v>820</v>
      </c>
      <c r="D538" s="147" t="s">
        <v>153</v>
      </c>
      <c r="E538" s="148" t="s">
        <v>821</v>
      </c>
      <c r="F538" s="149" t="s">
        <v>822</v>
      </c>
      <c r="G538" s="150" t="s">
        <v>253</v>
      </c>
      <c r="H538" s="151">
        <v>1.0999999999999999E-2</v>
      </c>
      <c r="I538" s="152"/>
      <c r="J538" s="153">
        <f>ROUND(I538*H538,2)</f>
        <v>0</v>
      </c>
      <c r="K538" s="149" t="s">
        <v>1</v>
      </c>
      <c r="L538" s="31"/>
      <c r="M538" s="154" t="s">
        <v>1</v>
      </c>
      <c r="N538" s="155" t="s">
        <v>40</v>
      </c>
      <c r="O538" s="50"/>
      <c r="P538" s="156">
        <f>O538*H538</f>
        <v>0</v>
      </c>
      <c r="Q538" s="156">
        <v>0</v>
      </c>
      <c r="R538" s="156">
        <f>Q538*H538</f>
        <v>0</v>
      </c>
      <c r="S538" s="156">
        <v>0</v>
      </c>
      <c r="T538" s="157">
        <f>S538*H538</f>
        <v>0</v>
      </c>
      <c r="AR538" s="17" t="s">
        <v>157</v>
      </c>
      <c r="AT538" s="17" t="s">
        <v>153</v>
      </c>
      <c r="AU538" s="17" t="s">
        <v>78</v>
      </c>
      <c r="AY538" s="17" t="s">
        <v>151</v>
      </c>
      <c r="BE538" s="158">
        <f>IF(N538="základní",J538,0)</f>
        <v>0</v>
      </c>
      <c r="BF538" s="158">
        <f>IF(N538="snížená",J538,0)</f>
        <v>0</v>
      </c>
      <c r="BG538" s="158">
        <f>IF(N538="zákl. přenesená",J538,0)</f>
        <v>0</v>
      </c>
      <c r="BH538" s="158">
        <f>IF(N538="sníž. přenesená",J538,0)</f>
        <v>0</v>
      </c>
      <c r="BI538" s="158">
        <f>IF(N538="nulová",J538,0)</f>
        <v>0</v>
      </c>
      <c r="BJ538" s="17" t="s">
        <v>76</v>
      </c>
      <c r="BK538" s="158">
        <f>ROUND(I538*H538,2)</f>
        <v>0</v>
      </c>
      <c r="BL538" s="17" t="s">
        <v>157</v>
      </c>
      <c r="BM538" s="17" t="s">
        <v>823</v>
      </c>
    </row>
    <row r="539" spans="2:65" s="13" customFormat="1" ht="11.25">
      <c r="B539" s="167"/>
      <c r="D539" s="160" t="s">
        <v>159</v>
      </c>
      <c r="E539" s="168" t="s">
        <v>1</v>
      </c>
      <c r="F539" s="169" t="s">
        <v>824</v>
      </c>
      <c r="H539" s="170">
        <v>7.0000000000000001E-3</v>
      </c>
      <c r="I539" s="171"/>
      <c r="L539" s="167"/>
      <c r="M539" s="172"/>
      <c r="N539" s="173"/>
      <c r="O539" s="173"/>
      <c r="P539" s="173"/>
      <c r="Q539" s="173"/>
      <c r="R539" s="173"/>
      <c r="S539" s="173"/>
      <c r="T539" s="174"/>
      <c r="AT539" s="168" t="s">
        <v>159</v>
      </c>
      <c r="AU539" s="168" t="s">
        <v>78</v>
      </c>
      <c r="AV539" s="13" t="s">
        <v>78</v>
      </c>
      <c r="AW539" s="13" t="s">
        <v>31</v>
      </c>
      <c r="AX539" s="13" t="s">
        <v>69</v>
      </c>
      <c r="AY539" s="168" t="s">
        <v>151</v>
      </c>
    </row>
    <row r="540" spans="2:65" s="13" customFormat="1" ht="11.25">
      <c r="B540" s="167"/>
      <c r="D540" s="160" t="s">
        <v>159</v>
      </c>
      <c r="E540" s="168" t="s">
        <v>1</v>
      </c>
      <c r="F540" s="169" t="s">
        <v>825</v>
      </c>
      <c r="H540" s="170">
        <v>4.0000000000000001E-3</v>
      </c>
      <c r="I540" s="171"/>
      <c r="L540" s="167"/>
      <c r="M540" s="172"/>
      <c r="N540" s="173"/>
      <c r="O540" s="173"/>
      <c r="P540" s="173"/>
      <c r="Q540" s="173"/>
      <c r="R540" s="173"/>
      <c r="S540" s="173"/>
      <c r="T540" s="174"/>
      <c r="AT540" s="168" t="s">
        <v>159</v>
      </c>
      <c r="AU540" s="168" t="s">
        <v>78</v>
      </c>
      <c r="AV540" s="13" t="s">
        <v>78</v>
      </c>
      <c r="AW540" s="13" t="s">
        <v>31</v>
      </c>
      <c r="AX540" s="13" t="s">
        <v>69</v>
      </c>
      <c r="AY540" s="168" t="s">
        <v>151</v>
      </c>
    </row>
    <row r="541" spans="2:65" s="14" customFormat="1" ht="11.25">
      <c r="B541" s="175"/>
      <c r="D541" s="160" t="s">
        <v>159</v>
      </c>
      <c r="E541" s="176" t="s">
        <v>1</v>
      </c>
      <c r="F541" s="177" t="s">
        <v>162</v>
      </c>
      <c r="H541" s="178">
        <v>1.0999999999999999E-2</v>
      </c>
      <c r="I541" s="179"/>
      <c r="L541" s="175"/>
      <c r="M541" s="180"/>
      <c r="N541" s="181"/>
      <c r="O541" s="181"/>
      <c r="P541" s="181"/>
      <c r="Q541" s="181"/>
      <c r="R541" s="181"/>
      <c r="S541" s="181"/>
      <c r="T541" s="182"/>
      <c r="AT541" s="176" t="s">
        <v>159</v>
      </c>
      <c r="AU541" s="176" t="s">
        <v>78</v>
      </c>
      <c r="AV541" s="14" t="s">
        <v>157</v>
      </c>
      <c r="AW541" s="14" t="s">
        <v>31</v>
      </c>
      <c r="AX541" s="14" t="s">
        <v>76</v>
      </c>
      <c r="AY541" s="176" t="s">
        <v>151</v>
      </c>
    </row>
    <row r="542" spans="2:65" s="1" customFormat="1" ht="16.5" customHeight="1">
      <c r="B542" s="146"/>
      <c r="C542" s="147" t="s">
        <v>826</v>
      </c>
      <c r="D542" s="147" t="s">
        <v>153</v>
      </c>
      <c r="E542" s="148" t="s">
        <v>827</v>
      </c>
      <c r="F542" s="149" t="s">
        <v>828</v>
      </c>
      <c r="G542" s="150" t="s">
        <v>156</v>
      </c>
      <c r="H542" s="151">
        <v>7.2</v>
      </c>
      <c r="I542" s="152"/>
      <c r="J542" s="153">
        <f>ROUND(I542*H542,2)</f>
        <v>0</v>
      </c>
      <c r="K542" s="149" t="s">
        <v>1</v>
      </c>
      <c r="L542" s="31"/>
      <c r="M542" s="154" t="s">
        <v>1</v>
      </c>
      <c r="N542" s="155" t="s">
        <v>40</v>
      </c>
      <c r="O542" s="50"/>
      <c r="P542" s="156">
        <f>O542*H542</f>
        <v>0</v>
      </c>
      <c r="Q542" s="156">
        <v>0</v>
      </c>
      <c r="R542" s="156">
        <f>Q542*H542</f>
        <v>0</v>
      </c>
      <c r="S542" s="156">
        <v>0</v>
      </c>
      <c r="T542" s="157">
        <f>S542*H542</f>
        <v>0</v>
      </c>
      <c r="AR542" s="17" t="s">
        <v>157</v>
      </c>
      <c r="AT542" s="17" t="s">
        <v>153</v>
      </c>
      <c r="AU542" s="17" t="s">
        <v>78</v>
      </c>
      <c r="AY542" s="17" t="s">
        <v>151</v>
      </c>
      <c r="BE542" s="158">
        <f>IF(N542="základní",J542,0)</f>
        <v>0</v>
      </c>
      <c r="BF542" s="158">
        <f>IF(N542="snížená",J542,0)</f>
        <v>0</v>
      </c>
      <c r="BG542" s="158">
        <f>IF(N542="zákl. přenesená",J542,0)</f>
        <v>0</v>
      </c>
      <c r="BH542" s="158">
        <f>IF(N542="sníž. přenesená",J542,0)</f>
        <v>0</v>
      </c>
      <c r="BI542" s="158">
        <f>IF(N542="nulová",J542,0)</f>
        <v>0</v>
      </c>
      <c r="BJ542" s="17" t="s">
        <v>76</v>
      </c>
      <c r="BK542" s="158">
        <f>ROUND(I542*H542,2)</f>
        <v>0</v>
      </c>
      <c r="BL542" s="17" t="s">
        <v>157</v>
      </c>
      <c r="BM542" s="17" t="s">
        <v>829</v>
      </c>
    </row>
    <row r="543" spans="2:65" s="12" customFormat="1" ht="11.25">
      <c r="B543" s="159"/>
      <c r="D543" s="160" t="s">
        <v>159</v>
      </c>
      <c r="E543" s="161" t="s">
        <v>1</v>
      </c>
      <c r="F543" s="162" t="s">
        <v>615</v>
      </c>
      <c r="H543" s="161" t="s">
        <v>1</v>
      </c>
      <c r="I543" s="163"/>
      <c r="L543" s="159"/>
      <c r="M543" s="164"/>
      <c r="N543" s="165"/>
      <c r="O543" s="165"/>
      <c r="P543" s="165"/>
      <c r="Q543" s="165"/>
      <c r="R543" s="165"/>
      <c r="S543" s="165"/>
      <c r="T543" s="166"/>
      <c r="AT543" s="161" t="s">
        <v>159</v>
      </c>
      <c r="AU543" s="161" t="s">
        <v>78</v>
      </c>
      <c r="AV543" s="12" t="s">
        <v>76</v>
      </c>
      <c r="AW543" s="12" t="s">
        <v>31</v>
      </c>
      <c r="AX543" s="12" t="s">
        <v>69</v>
      </c>
      <c r="AY543" s="161" t="s">
        <v>151</v>
      </c>
    </row>
    <row r="544" spans="2:65" s="13" customFormat="1" ht="11.25">
      <c r="B544" s="167"/>
      <c r="D544" s="160" t="s">
        <v>159</v>
      </c>
      <c r="E544" s="168" t="s">
        <v>1</v>
      </c>
      <c r="F544" s="169" t="s">
        <v>830</v>
      </c>
      <c r="H544" s="170">
        <v>7.2</v>
      </c>
      <c r="I544" s="171"/>
      <c r="L544" s="167"/>
      <c r="M544" s="172"/>
      <c r="N544" s="173"/>
      <c r="O544" s="173"/>
      <c r="P544" s="173"/>
      <c r="Q544" s="173"/>
      <c r="R544" s="173"/>
      <c r="S544" s="173"/>
      <c r="T544" s="174"/>
      <c r="AT544" s="168" t="s">
        <v>159</v>
      </c>
      <c r="AU544" s="168" t="s">
        <v>78</v>
      </c>
      <c r="AV544" s="13" t="s">
        <v>78</v>
      </c>
      <c r="AW544" s="13" t="s">
        <v>31</v>
      </c>
      <c r="AX544" s="13" t="s">
        <v>69</v>
      </c>
      <c r="AY544" s="168" t="s">
        <v>151</v>
      </c>
    </row>
    <row r="545" spans="2:65" s="14" customFormat="1" ht="11.25">
      <c r="B545" s="175"/>
      <c r="D545" s="160" t="s">
        <v>159</v>
      </c>
      <c r="E545" s="176" t="s">
        <v>1</v>
      </c>
      <c r="F545" s="177" t="s">
        <v>162</v>
      </c>
      <c r="H545" s="178">
        <v>7.2</v>
      </c>
      <c r="I545" s="179"/>
      <c r="L545" s="175"/>
      <c r="M545" s="180"/>
      <c r="N545" s="181"/>
      <c r="O545" s="181"/>
      <c r="P545" s="181"/>
      <c r="Q545" s="181"/>
      <c r="R545" s="181"/>
      <c r="S545" s="181"/>
      <c r="T545" s="182"/>
      <c r="AT545" s="176" t="s">
        <v>159</v>
      </c>
      <c r="AU545" s="176" t="s">
        <v>78</v>
      </c>
      <c r="AV545" s="14" t="s">
        <v>157</v>
      </c>
      <c r="AW545" s="14" t="s">
        <v>31</v>
      </c>
      <c r="AX545" s="14" t="s">
        <v>76</v>
      </c>
      <c r="AY545" s="176" t="s">
        <v>151</v>
      </c>
    </row>
    <row r="546" spans="2:65" s="1" customFormat="1" ht="16.5" customHeight="1">
      <c r="B546" s="146"/>
      <c r="C546" s="147" t="s">
        <v>831</v>
      </c>
      <c r="D546" s="147" t="s">
        <v>153</v>
      </c>
      <c r="E546" s="148" t="s">
        <v>832</v>
      </c>
      <c r="F546" s="149" t="s">
        <v>833</v>
      </c>
      <c r="G546" s="150" t="s">
        <v>156</v>
      </c>
      <c r="H546" s="151">
        <v>12.295999999999999</v>
      </c>
      <c r="I546" s="152"/>
      <c r="J546" s="153">
        <f>ROUND(I546*H546,2)</f>
        <v>0</v>
      </c>
      <c r="K546" s="149" t="s">
        <v>1</v>
      </c>
      <c r="L546" s="31"/>
      <c r="M546" s="154" t="s">
        <v>1</v>
      </c>
      <c r="N546" s="155" t="s">
        <v>40</v>
      </c>
      <c r="O546" s="50"/>
      <c r="P546" s="156">
        <f>O546*H546</f>
        <v>0</v>
      </c>
      <c r="Q546" s="156">
        <v>0</v>
      </c>
      <c r="R546" s="156">
        <f>Q546*H546</f>
        <v>0</v>
      </c>
      <c r="S546" s="156">
        <v>0</v>
      </c>
      <c r="T546" s="157">
        <f>S546*H546</f>
        <v>0</v>
      </c>
      <c r="AR546" s="17" t="s">
        <v>157</v>
      </c>
      <c r="AT546" s="17" t="s">
        <v>153</v>
      </c>
      <c r="AU546" s="17" t="s">
        <v>78</v>
      </c>
      <c r="AY546" s="17" t="s">
        <v>151</v>
      </c>
      <c r="BE546" s="158">
        <f>IF(N546="základní",J546,0)</f>
        <v>0</v>
      </c>
      <c r="BF546" s="158">
        <f>IF(N546="snížená",J546,0)</f>
        <v>0</v>
      </c>
      <c r="BG546" s="158">
        <f>IF(N546="zákl. přenesená",J546,0)</f>
        <v>0</v>
      </c>
      <c r="BH546" s="158">
        <f>IF(N546="sníž. přenesená",J546,0)</f>
        <v>0</v>
      </c>
      <c r="BI546" s="158">
        <f>IF(N546="nulová",J546,0)</f>
        <v>0</v>
      </c>
      <c r="BJ546" s="17" t="s">
        <v>76</v>
      </c>
      <c r="BK546" s="158">
        <f>ROUND(I546*H546,2)</f>
        <v>0</v>
      </c>
      <c r="BL546" s="17" t="s">
        <v>157</v>
      </c>
      <c r="BM546" s="17" t="s">
        <v>834</v>
      </c>
    </row>
    <row r="547" spans="2:65" s="12" customFormat="1" ht="11.25">
      <c r="B547" s="159"/>
      <c r="D547" s="160" t="s">
        <v>159</v>
      </c>
      <c r="E547" s="161" t="s">
        <v>1</v>
      </c>
      <c r="F547" s="162" t="s">
        <v>343</v>
      </c>
      <c r="H547" s="161" t="s">
        <v>1</v>
      </c>
      <c r="I547" s="163"/>
      <c r="L547" s="159"/>
      <c r="M547" s="164"/>
      <c r="N547" s="165"/>
      <c r="O547" s="165"/>
      <c r="P547" s="165"/>
      <c r="Q547" s="165"/>
      <c r="R547" s="165"/>
      <c r="S547" s="165"/>
      <c r="T547" s="166"/>
      <c r="AT547" s="161" t="s">
        <v>159</v>
      </c>
      <c r="AU547" s="161" t="s">
        <v>78</v>
      </c>
      <c r="AV547" s="12" t="s">
        <v>76</v>
      </c>
      <c r="AW547" s="12" t="s">
        <v>31</v>
      </c>
      <c r="AX547" s="12" t="s">
        <v>69</v>
      </c>
      <c r="AY547" s="161" t="s">
        <v>151</v>
      </c>
    </row>
    <row r="548" spans="2:65" s="13" customFormat="1" ht="11.25">
      <c r="B548" s="167"/>
      <c r="D548" s="160" t="s">
        <v>159</v>
      </c>
      <c r="E548" s="168" t="s">
        <v>1</v>
      </c>
      <c r="F548" s="169" t="s">
        <v>835</v>
      </c>
      <c r="H548" s="170">
        <v>12.295999999999999</v>
      </c>
      <c r="I548" s="171"/>
      <c r="L548" s="167"/>
      <c r="M548" s="172"/>
      <c r="N548" s="173"/>
      <c r="O548" s="173"/>
      <c r="P548" s="173"/>
      <c r="Q548" s="173"/>
      <c r="R548" s="173"/>
      <c r="S548" s="173"/>
      <c r="T548" s="174"/>
      <c r="AT548" s="168" t="s">
        <v>159</v>
      </c>
      <c r="AU548" s="168" t="s">
        <v>78</v>
      </c>
      <c r="AV548" s="13" t="s">
        <v>78</v>
      </c>
      <c r="AW548" s="13" t="s">
        <v>31</v>
      </c>
      <c r="AX548" s="13" t="s">
        <v>69</v>
      </c>
      <c r="AY548" s="168" t="s">
        <v>151</v>
      </c>
    </row>
    <row r="549" spans="2:65" s="14" customFormat="1" ht="11.25">
      <c r="B549" s="175"/>
      <c r="D549" s="160" t="s">
        <v>159</v>
      </c>
      <c r="E549" s="176" t="s">
        <v>1</v>
      </c>
      <c r="F549" s="177" t="s">
        <v>162</v>
      </c>
      <c r="H549" s="178">
        <v>12.295999999999999</v>
      </c>
      <c r="I549" s="179"/>
      <c r="L549" s="175"/>
      <c r="M549" s="180"/>
      <c r="N549" s="181"/>
      <c r="O549" s="181"/>
      <c r="P549" s="181"/>
      <c r="Q549" s="181"/>
      <c r="R549" s="181"/>
      <c r="S549" s="181"/>
      <c r="T549" s="182"/>
      <c r="AT549" s="176" t="s">
        <v>159</v>
      </c>
      <c r="AU549" s="176" t="s">
        <v>78</v>
      </c>
      <c r="AV549" s="14" t="s">
        <v>157</v>
      </c>
      <c r="AW549" s="14" t="s">
        <v>31</v>
      </c>
      <c r="AX549" s="14" t="s">
        <v>76</v>
      </c>
      <c r="AY549" s="176" t="s">
        <v>151</v>
      </c>
    </row>
    <row r="550" spans="2:65" s="1" customFormat="1" ht="16.5" customHeight="1">
      <c r="B550" s="146"/>
      <c r="C550" s="147" t="s">
        <v>836</v>
      </c>
      <c r="D550" s="147" t="s">
        <v>153</v>
      </c>
      <c r="E550" s="148" t="s">
        <v>837</v>
      </c>
      <c r="F550" s="149" t="s">
        <v>838</v>
      </c>
      <c r="G550" s="150" t="s">
        <v>156</v>
      </c>
      <c r="H550" s="151">
        <v>17.065999999999999</v>
      </c>
      <c r="I550" s="152"/>
      <c r="J550" s="153">
        <f>ROUND(I550*H550,2)</f>
        <v>0</v>
      </c>
      <c r="K550" s="149" t="s">
        <v>1</v>
      </c>
      <c r="L550" s="31"/>
      <c r="M550" s="154" t="s">
        <v>1</v>
      </c>
      <c r="N550" s="155" t="s">
        <v>40</v>
      </c>
      <c r="O550" s="50"/>
      <c r="P550" s="156">
        <f>O550*H550</f>
        <v>0</v>
      </c>
      <c r="Q550" s="156">
        <v>0</v>
      </c>
      <c r="R550" s="156">
        <f>Q550*H550</f>
        <v>0</v>
      </c>
      <c r="S550" s="156">
        <v>0</v>
      </c>
      <c r="T550" s="157">
        <f>S550*H550</f>
        <v>0</v>
      </c>
      <c r="AR550" s="17" t="s">
        <v>157</v>
      </c>
      <c r="AT550" s="17" t="s">
        <v>153</v>
      </c>
      <c r="AU550" s="17" t="s">
        <v>78</v>
      </c>
      <c r="AY550" s="17" t="s">
        <v>151</v>
      </c>
      <c r="BE550" s="158">
        <f>IF(N550="základní",J550,0)</f>
        <v>0</v>
      </c>
      <c r="BF550" s="158">
        <f>IF(N550="snížená",J550,0)</f>
        <v>0</v>
      </c>
      <c r="BG550" s="158">
        <f>IF(N550="zákl. přenesená",J550,0)</f>
        <v>0</v>
      </c>
      <c r="BH550" s="158">
        <f>IF(N550="sníž. přenesená",J550,0)</f>
        <v>0</v>
      </c>
      <c r="BI550" s="158">
        <f>IF(N550="nulová",J550,0)</f>
        <v>0</v>
      </c>
      <c r="BJ550" s="17" t="s">
        <v>76</v>
      </c>
      <c r="BK550" s="158">
        <f>ROUND(I550*H550,2)</f>
        <v>0</v>
      </c>
      <c r="BL550" s="17" t="s">
        <v>157</v>
      </c>
      <c r="BM550" s="17" t="s">
        <v>839</v>
      </c>
    </row>
    <row r="551" spans="2:65" s="12" customFormat="1" ht="11.25">
      <c r="B551" s="159"/>
      <c r="D551" s="160" t="s">
        <v>159</v>
      </c>
      <c r="E551" s="161" t="s">
        <v>1</v>
      </c>
      <c r="F551" s="162" t="s">
        <v>840</v>
      </c>
      <c r="H551" s="161" t="s">
        <v>1</v>
      </c>
      <c r="I551" s="163"/>
      <c r="L551" s="159"/>
      <c r="M551" s="164"/>
      <c r="N551" s="165"/>
      <c r="O551" s="165"/>
      <c r="P551" s="165"/>
      <c r="Q551" s="165"/>
      <c r="R551" s="165"/>
      <c r="S551" s="165"/>
      <c r="T551" s="166"/>
      <c r="AT551" s="161" t="s">
        <v>159</v>
      </c>
      <c r="AU551" s="161" t="s">
        <v>78</v>
      </c>
      <c r="AV551" s="12" t="s">
        <v>76</v>
      </c>
      <c r="AW551" s="12" t="s">
        <v>31</v>
      </c>
      <c r="AX551" s="12" t="s">
        <v>69</v>
      </c>
      <c r="AY551" s="161" t="s">
        <v>151</v>
      </c>
    </row>
    <row r="552" spans="2:65" s="13" customFormat="1" ht="11.25">
      <c r="B552" s="167"/>
      <c r="D552" s="160" t="s">
        <v>159</v>
      </c>
      <c r="E552" s="168" t="s">
        <v>1</v>
      </c>
      <c r="F552" s="169" t="s">
        <v>835</v>
      </c>
      <c r="H552" s="170">
        <v>12.295999999999999</v>
      </c>
      <c r="I552" s="171"/>
      <c r="L552" s="167"/>
      <c r="M552" s="172"/>
      <c r="N552" s="173"/>
      <c r="O552" s="173"/>
      <c r="P552" s="173"/>
      <c r="Q552" s="173"/>
      <c r="R552" s="173"/>
      <c r="S552" s="173"/>
      <c r="T552" s="174"/>
      <c r="AT552" s="168" t="s">
        <v>159</v>
      </c>
      <c r="AU552" s="168" t="s">
        <v>78</v>
      </c>
      <c r="AV552" s="13" t="s">
        <v>78</v>
      </c>
      <c r="AW552" s="13" t="s">
        <v>31</v>
      </c>
      <c r="AX552" s="13" t="s">
        <v>69</v>
      </c>
      <c r="AY552" s="168" t="s">
        <v>151</v>
      </c>
    </row>
    <row r="553" spans="2:65" s="12" customFormat="1" ht="11.25">
      <c r="B553" s="159"/>
      <c r="D553" s="160" t="s">
        <v>159</v>
      </c>
      <c r="E553" s="161" t="s">
        <v>1</v>
      </c>
      <c r="F553" s="162" t="s">
        <v>841</v>
      </c>
      <c r="H553" s="161" t="s">
        <v>1</v>
      </c>
      <c r="I553" s="163"/>
      <c r="L553" s="159"/>
      <c r="M553" s="164"/>
      <c r="N553" s="165"/>
      <c r="O553" s="165"/>
      <c r="P553" s="165"/>
      <c r="Q553" s="165"/>
      <c r="R553" s="165"/>
      <c r="S553" s="165"/>
      <c r="T553" s="166"/>
      <c r="AT553" s="161" t="s">
        <v>159</v>
      </c>
      <c r="AU553" s="161" t="s">
        <v>78</v>
      </c>
      <c r="AV553" s="12" t="s">
        <v>76</v>
      </c>
      <c r="AW553" s="12" t="s">
        <v>31</v>
      </c>
      <c r="AX553" s="12" t="s">
        <v>69</v>
      </c>
      <c r="AY553" s="161" t="s">
        <v>151</v>
      </c>
    </row>
    <row r="554" spans="2:65" s="13" customFormat="1" ht="11.25">
      <c r="B554" s="167"/>
      <c r="D554" s="160" t="s">
        <v>159</v>
      </c>
      <c r="E554" s="168" t="s">
        <v>1</v>
      </c>
      <c r="F554" s="169" t="s">
        <v>842</v>
      </c>
      <c r="H554" s="170">
        <v>4.7699999999999996</v>
      </c>
      <c r="I554" s="171"/>
      <c r="L554" s="167"/>
      <c r="M554" s="172"/>
      <c r="N554" s="173"/>
      <c r="O554" s="173"/>
      <c r="P554" s="173"/>
      <c r="Q554" s="173"/>
      <c r="R554" s="173"/>
      <c r="S554" s="173"/>
      <c r="T554" s="174"/>
      <c r="AT554" s="168" t="s">
        <v>159</v>
      </c>
      <c r="AU554" s="168" t="s">
        <v>78</v>
      </c>
      <c r="AV554" s="13" t="s">
        <v>78</v>
      </c>
      <c r="AW554" s="13" t="s">
        <v>31</v>
      </c>
      <c r="AX554" s="13" t="s">
        <v>69</v>
      </c>
      <c r="AY554" s="168" t="s">
        <v>151</v>
      </c>
    </row>
    <row r="555" spans="2:65" s="14" customFormat="1" ht="11.25">
      <c r="B555" s="175"/>
      <c r="D555" s="160" t="s">
        <v>159</v>
      </c>
      <c r="E555" s="176" t="s">
        <v>1</v>
      </c>
      <c r="F555" s="177" t="s">
        <v>162</v>
      </c>
      <c r="H555" s="178">
        <v>17.065999999999999</v>
      </c>
      <c r="I555" s="179"/>
      <c r="L555" s="175"/>
      <c r="M555" s="180"/>
      <c r="N555" s="181"/>
      <c r="O555" s="181"/>
      <c r="P555" s="181"/>
      <c r="Q555" s="181"/>
      <c r="R555" s="181"/>
      <c r="S555" s="181"/>
      <c r="T555" s="182"/>
      <c r="AT555" s="176" t="s">
        <v>159</v>
      </c>
      <c r="AU555" s="176" t="s">
        <v>78</v>
      </c>
      <c r="AV555" s="14" t="s">
        <v>157</v>
      </c>
      <c r="AW555" s="14" t="s">
        <v>31</v>
      </c>
      <c r="AX555" s="14" t="s">
        <v>76</v>
      </c>
      <c r="AY555" s="176" t="s">
        <v>151</v>
      </c>
    </row>
    <row r="556" spans="2:65" s="1" customFormat="1" ht="16.5" customHeight="1">
      <c r="B556" s="146"/>
      <c r="C556" s="147" t="s">
        <v>680</v>
      </c>
      <c r="D556" s="147" t="s">
        <v>153</v>
      </c>
      <c r="E556" s="148" t="s">
        <v>843</v>
      </c>
      <c r="F556" s="149" t="s">
        <v>844</v>
      </c>
      <c r="G556" s="150" t="s">
        <v>156</v>
      </c>
      <c r="H556" s="151">
        <v>7.4</v>
      </c>
      <c r="I556" s="152"/>
      <c r="J556" s="153">
        <f>ROUND(I556*H556,2)</f>
        <v>0</v>
      </c>
      <c r="K556" s="149" t="s">
        <v>1</v>
      </c>
      <c r="L556" s="31"/>
      <c r="M556" s="154" t="s">
        <v>1</v>
      </c>
      <c r="N556" s="155" t="s">
        <v>40</v>
      </c>
      <c r="O556" s="50"/>
      <c r="P556" s="156">
        <f>O556*H556</f>
        <v>0</v>
      </c>
      <c r="Q556" s="156">
        <v>0</v>
      </c>
      <c r="R556" s="156">
        <f>Q556*H556</f>
        <v>0</v>
      </c>
      <c r="S556" s="156">
        <v>0</v>
      </c>
      <c r="T556" s="157">
        <f>S556*H556</f>
        <v>0</v>
      </c>
      <c r="AR556" s="17" t="s">
        <v>157</v>
      </c>
      <c r="AT556" s="17" t="s">
        <v>153</v>
      </c>
      <c r="AU556" s="17" t="s">
        <v>78</v>
      </c>
      <c r="AY556" s="17" t="s">
        <v>151</v>
      </c>
      <c r="BE556" s="158">
        <f>IF(N556="základní",J556,0)</f>
        <v>0</v>
      </c>
      <c r="BF556" s="158">
        <f>IF(N556="snížená",J556,0)</f>
        <v>0</v>
      </c>
      <c r="BG556" s="158">
        <f>IF(N556="zákl. přenesená",J556,0)</f>
        <v>0</v>
      </c>
      <c r="BH556" s="158">
        <f>IF(N556="sníž. přenesená",J556,0)</f>
        <v>0</v>
      </c>
      <c r="BI556" s="158">
        <f>IF(N556="nulová",J556,0)</f>
        <v>0</v>
      </c>
      <c r="BJ556" s="17" t="s">
        <v>76</v>
      </c>
      <c r="BK556" s="158">
        <f>ROUND(I556*H556,2)</f>
        <v>0</v>
      </c>
      <c r="BL556" s="17" t="s">
        <v>157</v>
      </c>
      <c r="BM556" s="17" t="s">
        <v>845</v>
      </c>
    </row>
    <row r="557" spans="2:65" s="12" customFormat="1" ht="11.25">
      <c r="B557" s="159"/>
      <c r="D557" s="160" t="s">
        <v>159</v>
      </c>
      <c r="E557" s="161" t="s">
        <v>1</v>
      </c>
      <c r="F557" s="162" t="s">
        <v>846</v>
      </c>
      <c r="H557" s="161" t="s">
        <v>1</v>
      </c>
      <c r="I557" s="163"/>
      <c r="L557" s="159"/>
      <c r="M557" s="164"/>
      <c r="N557" s="165"/>
      <c r="O557" s="165"/>
      <c r="P557" s="165"/>
      <c r="Q557" s="165"/>
      <c r="R557" s="165"/>
      <c r="S557" s="165"/>
      <c r="T557" s="166"/>
      <c r="AT557" s="161" t="s">
        <v>159</v>
      </c>
      <c r="AU557" s="161" t="s">
        <v>78</v>
      </c>
      <c r="AV557" s="12" t="s">
        <v>76</v>
      </c>
      <c r="AW557" s="12" t="s">
        <v>31</v>
      </c>
      <c r="AX557" s="12" t="s">
        <v>69</v>
      </c>
      <c r="AY557" s="161" t="s">
        <v>151</v>
      </c>
    </row>
    <row r="558" spans="2:65" s="13" customFormat="1" ht="11.25">
      <c r="B558" s="167"/>
      <c r="D558" s="160" t="s">
        <v>159</v>
      </c>
      <c r="E558" s="168" t="s">
        <v>1</v>
      </c>
      <c r="F558" s="169" t="s">
        <v>847</v>
      </c>
      <c r="H558" s="170">
        <v>4.43</v>
      </c>
      <c r="I558" s="171"/>
      <c r="L558" s="167"/>
      <c r="M558" s="172"/>
      <c r="N558" s="173"/>
      <c r="O558" s="173"/>
      <c r="P558" s="173"/>
      <c r="Q558" s="173"/>
      <c r="R558" s="173"/>
      <c r="S558" s="173"/>
      <c r="T558" s="174"/>
      <c r="AT558" s="168" t="s">
        <v>159</v>
      </c>
      <c r="AU558" s="168" t="s">
        <v>78</v>
      </c>
      <c r="AV558" s="13" t="s">
        <v>78</v>
      </c>
      <c r="AW558" s="13" t="s">
        <v>31</v>
      </c>
      <c r="AX558" s="13" t="s">
        <v>69</v>
      </c>
      <c r="AY558" s="168" t="s">
        <v>151</v>
      </c>
    </row>
    <row r="559" spans="2:65" s="12" customFormat="1" ht="11.25">
      <c r="B559" s="159"/>
      <c r="D559" s="160" t="s">
        <v>159</v>
      </c>
      <c r="E559" s="161" t="s">
        <v>1</v>
      </c>
      <c r="F559" s="162" t="s">
        <v>848</v>
      </c>
      <c r="H559" s="161" t="s">
        <v>1</v>
      </c>
      <c r="I559" s="163"/>
      <c r="L559" s="159"/>
      <c r="M559" s="164"/>
      <c r="N559" s="165"/>
      <c r="O559" s="165"/>
      <c r="P559" s="165"/>
      <c r="Q559" s="165"/>
      <c r="R559" s="165"/>
      <c r="S559" s="165"/>
      <c r="T559" s="166"/>
      <c r="AT559" s="161" t="s">
        <v>159</v>
      </c>
      <c r="AU559" s="161" t="s">
        <v>78</v>
      </c>
      <c r="AV559" s="12" t="s">
        <v>76</v>
      </c>
      <c r="AW559" s="12" t="s">
        <v>31</v>
      </c>
      <c r="AX559" s="12" t="s">
        <v>69</v>
      </c>
      <c r="AY559" s="161" t="s">
        <v>151</v>
      </c>
    </row>
    <row r="560" spans="2:65" s="13" customFormat="1" ht="11.25">
      <c r="B560" s="167"/>
      <c r="D560" s="160" t="s">
        <v>159</v>
      </c>
      <c r="E560" s="168" t="s">
        <v>1</v>
      </c>
      <c r="F560" s="169" t="s">
        <v>849</v>
      </c>
      <c r="H560" s="170">
        <v>2.97</v>
      </c>
      <c r="I560" s="171"/>
      <c r="L560" s="167"/>
      <c r="M560" s="172"/>
      <c r="N560" s="173"/>
      <c r="O560" s="173"/>
      <c r="P560" s="173"/>
      <c r="Q560" s="173"/>
      <c r="R560" s="173"/>
      <c r="S560" s="173"/>
      <c r="T560" s="174"/>
      <c r="AT560" s="168" t="s">
        <v>159</v>
      </c>
      <c r="AU560" s="168" t="s">
        <v>78</v>
      </c>
      <c r="AV560" s="13" t="s">
        <v>78</v>
      </c>
      <c r="AW560" s="13" t="s">
        <v>31</v>
      </c>
      <c r="AX560" s="13" t="s">
        <v>69</v>
      </c>
      <c r="AY560" s="168" t="s">
        <v>151</v>
      </c>
    </row>
    <row r="561" spans="2:65" s="14" customFormat="1" ht="11.25">
      <c r="B561" s="175"/>
      <c r="D561" s="160" t="s">
        <v>159</v>
      </c>
      <c r="E561" s="176" t="s">
        <v>1</v>
      </c>
      <c r="F561" s="177" t="s">
        <v>162</v>
      </c>
      <c r="H561" s="178">
        <v>7.4</v>
      </c>
      <c r="I561" s="179"/>
      <c r="L561" s="175"/>
      <c r="M561" s="180"/>
      <c r="N561" s="181"/>
      <c r="O561" s="181"/>
      <c r="P561" s="181"/>
      <c r="Q561" s="181"/>
      <c r="R561" s="181"/>
      <c r="S561" s="181"/>
      <c r="T561" s="182"/>
      <c r="AT561" s="176" t="s">
        <v>159</v>
      </c>
      <c r="AU561" s="176" t="s">
        <v>78</v>
      </c>
      <c r="AV561" s="14" t="s">
        <v>157</v>
      </c>
      <c r="AW561" s="14" t="s">
        <v>31</v>
      </c>
      <c r="AX561" s="14" t="s">
        <v>76</v>
      </c>
      <c r="AY561" s="176" t="s">
        <v>151</v>
      </c>
    </row>
    <row r="562" spans="2:65" s="1" customFormat="1" ht="16.5" customHeight="1">
      <c r="B562" s="146"/>
      <c r="C562" s="147" t="s">
        <v>850</v>
      </c>
      <c r="D562" s="147" t="s">
        <v>153</v>
      </c>
      <c r="E562" s="148" t="s">
        <v>851</v>
      </c>
      <c r="F562" s="149" t="s">
        <v>852</v>
      </c>
      <c r="G562" s="150" t="s">
        <v>156</v>
      </c>
      <c r="H562" s="151">
        <v>2.8</v>
      </c>
      <c r="I562" s="152"/>
      <c r="J562" s="153">
        <f>ROUND(I562*H562,2)</f>
        <v>0</v>
      </c>
      <c r="K562" s="149" t="s">
        <v>1</v>
      </c>
      <c r="L562" s="31"/>
      <c r="M562" s="154" t="s">
        <v>1</v>
      </c>
      <c r="N562" s="155" t="s">
        <v>40</v>
      </c>
      <c r="O562" s="50"/>
      <c r="P562" s="156">
        <f>O562*H562</f>
        <v>0</v>
      </c>
      <c r="Q562" s="156">
        <v>0</v>
      </c>
      <c r="R562" s="156">
        <f>Q562*H562</f>
        <v>0</v>
      </c>
      <c r="S562" s="156">
        <v>0</v>
      </c>
      <c r="T562" s="157">
        <f>S562*H562</f>
        <v>0</v>
      </c>
      <c r="AR562" s="17" t="s">
        <v>157</v>
      </c>
      <c r="AT562" s="17" t="s">
        <v>153</v>
      </c>
      <c r="AU562" s="17" t="s">
        <v>78</v>
      </c>
      <c r="AY562" s="17" t="s">
        <v>151</v>
      </c>
      <c r="BE562" s="158">
        <f>IF(N562="základní",J562,0)</f>
        <v>0</v>
      </c>
      <c r="BF562" s="158">
        <f>IF(N562="snížená",J562,0)</f>
        <v>0</v>
      </c>
      <c r="BG562" s="158">
        <f>IF(N562="zákl. přenesená",J562,0)</f>
        <v>0</v>
      </c>
      <c r="BH562" s="158">
        <f>IF(N562="sníž. přenesená",J562,0)</f>
        <v>0</v>
      </c>
      <c r="BI562" s="158">
        <f>IF(N562="nulová",J562,0)</f>
        <v>0</v>
      </c>
      <c r="BJ562" s="17" t="s">
        <v>76</v>
      </c>
      <c r="BK562" s="158">
        <f>ROUND(I562*H562,2)</f>
        <v>0</v>
      </c>
      <c r="BL562" s="17" t="s">
        <v>157</v>
      </c>
      <c r="BM562" s="17" t="s">
        <v>853</v>
      </c>
    </row>
    <row r="563" spans="2:65" s="12" customFormat="1" ht="11.25">
      <c r="B563" s="159"/>
      <c r="D563" s="160" t="s">
        <v>159</v>
      </c>
      <c r="E563" s="161" t="s">
        <v>1</v>
      </c>
      <c r="F563" s="162" t="s">
        <v>854</v>
      </c>
      <c r="H563" s="161" t="s">
        <v>1</v>
      </c>
      <c r="I563" s="163"/>
      <c r="L563" s="159"/>
      <c r="M563" s="164"/>
      <c r="N563" s="165"/>
      <c r="O563" s="165"/>
      <c r="P563" s="165"/>
      <c r="Q563" s="165"/>
      <c r="R563" s="165"/>
      <c r="S563" s="165"/>
      <c r="T563" s="166"/>
      <c r="AT563" s="161" t="s">
        <v>159</v>
      </c>
      <c r="AU563" s="161" t="s">
        <v>78</v>
      </c>
      <c r="AV563" s="12" t="s">
        <v>76</v>
      </c>
      <c r="AW563" s="12" t="s">
        <v>31</v>
      </c>
      <c r="AX563" s="12" t="s">
        <v>69</v>
      </c>
      <c r="AY563" s="161" t="s">
        <v>151</v>
      </c>
    </row>
    <row r="564" spans="2:65" s="13" customFormat="1" ht="11.25">
      <c r="B564" s="167"/>
      <c r="D564" s="160" t="s">
        <v>159</v>
      </c>
      <c r="E564" s="168" t="s">
        <v>1</v>
      </c>
      <c r="F564" s="169" t="s">
        <v>855</v>
      </c>
      <c r="H564" s="170">
        <v>2.8</v>
      </c>
      <c r="I564" s="171"/>
      <c r="L564" s="167"/>
      <c r="M564" s="172"/>
      <c r="N564" s="173"/>
      <c r="O564" s="173"/>
      <c r="P564" s="173"/>
      <c r="Q564" s="173"/>
      <c r="R564" s="173"/>
      <c r="S564" s="173"/>
      <c r="T564" s="174"/>
      <c r="AT564" s="168" t="s">
        <v>159</v>
      </c>
      <c r="AU564" s="168" t="s">
        <v>78</v>
      </c>
      <c r="AV564" s="13" t="s">
        <v>78</v>
      </c>
      <c r="AW564" s="13" t="s">
        <v>31</v>
      </c>
      <c r="AX564" s="13" t="s">
        <v>69</v>
      </c>
      <c r="AY564" s="168" t="s">
        <v>151</v>
      </c>
    </row>
    <row r="565" spans="2:65" s="14" customFormat="1" ht="11.25">
      <c r="B565" s="175"/>
      <c r="D565" s="160" t="s">
        <v>159</v>
      </c>
      <c r="E565" s="176" t="s">
        <v>1</v>
      </c>
      <c r="F565" s="177" t="s">
        <v>162</v>
      </c>
      <c r="H565" s="178">
        <v>2.8</v>
      </c>
      <c r="I565" s="179"/>
      <c r="L565" s="175"/>
      <c r="M565" s="180"/>
      <c r="N565" s="181"/>
      <c r="O565" s="181"/>
      <c r="P565" s="181"/>
      <c r="Q565" s="181"/>
      <c r="R565" s="181"/>
      <c r="S565" s="181"/>
      <c r="T565" s="182"/>
      <c r="AT565" s="176" t="s">
        <v>159</v>
      </c>
      <c r="AU565" s="176" t="s">
        <v>78</v>
      </c>
      <c r="AV565" s="14" t="s">
        <v>157</v>
      </c>
      <c r="AW565" s="14" t="s">
        <v>31</v>
      </c>
      <c r="AX565" s="14" t="s">
        <v>76</v>
      </c>
      <c r="AY565" s="176" t="s">
        <v>151</v>
      </c>
    </row>
    <row r="566" spans="2:65" s="1" customFormat="1" ht="16.5" customHeight="1">
      <c r="B566" s="146"/>
      <c r="C566" s="147" t="s">
        <v>856</v>
      </c>
      <c r="D566" s="147" t="s">
        <v>153</v>
      </c>
      <c r="E566" s="148" t="s">
        <v>857</v>
      </c>
      <c r="F566" s="149" t="s">
        <v>858</v>
      </c>
      <c r="G566" s="150" t="s">
        <v>225</v>
      </c>
      <c r="H566" s="151">
        <v>2</v>
      </c>
      <c r="I566" s="152"/>
      <c r="J566" s="153">
        <f>ROUND(I566*H566,2)</f>
        <v>0</v>
      </c>
      <c r="K566" s="149" t="s">
        <v>1</v>
      </c>
      <c r="L566" s="31"/>
      <c r="M566" s="154" t="s">
        <v>1</v>
      </c>
      <c r="N566" s="155" t="s">
        <v>40</v>
      </c>
      <c r="O566" s="50"/>
      <c r="P566" s="156">
        <f>O566*H566</f>
        <v>0</v>
      </c>
      <c r="Q566" s="156">
        <v>0</v>
      </c>
      <c r="R566" s="156">
        <f>Q566*H566</f>
        <v>0</v>
      </c>
      <c r="S566" s="156">
        <v>0</v>
      </c>
      <c r="T566" s="157">
        <f>S566*H566</f>
        <v>0</v>
      </c>
      <c r="AR566" s="17" t="s">
        <v>157</v>
      </c>
      <c r="AT566" s="17" t="s">
        <v>153</v>
      </c>
      <c r="AU566" s="17" t="s">
        <v>78</v>
      </c>
      <c r="AY566" s="17" t="s">
        <v>151</v>
      </c>
      <c r="BE566" s="158">
        <f>IF(N566="základní",J566,0)</f>
        <v>0</v>
      </c>
      <c r="BF566" s="158">
        <f>IF(N566="snížená",J566,0)</f>
        <v>0</v>
      </c>
      <c r="BG566" s="158">
        <f>IF(N566="zákl. přenesená",J566,0)</f>
        <v>0</v>
      </c>
      <c r="BH566" s="158">
        <f>IF(N566="sníž. přenesená",J566,0)</f>
        <v>0</v>
      </c>
      <c r="BI566" s="158">
        <f>IF(N566="nulová",J566,0)</f>
        <v>0</v>
      </c>
      <c r="BJ566" s="17" t="s">
        <v>76</v>
      </c>
      <c r="BK566" s="158">
        <f>ROUND(I566*H566,2)</f>
        <v>0</v>
      </c>
      <c r="BL566" s="17" t="s">
        <v>157</v>
      </c>
      <c r="BM566" s="17" t="s">
        <v>859</v>
      </c>
    </row>
    <row r="567" spans="2:65" s="13" customFormat="1" ht="11.25">
      <c r="B567" s="167"/>
      <c r="D567" s="160" t="s">
        <v>159</v>
      </c>
      <c r="E567" s="168" t="s">
        <v>1</v>
      </c>
      <c r="F567" s="169" t="s">
        <v>860</v>
      </c>
      <c r="H567" s="170">
        <v>2</v>
      </c>
      <c r="I567" s="171"/>
      <c r="L567" s="167"/>
      <c r="M567" s="172"/>
      <c r="N567" s="173"/>
      <c r="O567" s="173"/>
      <c r="P567" s="173"/>
      <c r="Q567" s="173"/>
      <c r="R567" s="173"/>
      <c r="S567" s="173"/>
      <c r="T567" s="174"/>
      <c r="AT567" s="168" t="s">
        <v>159</v>
      </c>
      <c r="AU567" s="168" t="s">
        <v>78</v>
      </c>
      <c r="AV567" s="13" t="s">
        <v>78</v>
      </c>
      <c r="AW567" s="13" t="s">
        <v>31</v>
      </c>
      <c r="AX567" s="13" t="s">
        <v>69</v>
      </c>
      <c r="AY567" s="168" t="s">
        <v>151</v>
      </c>
    </row>
    <row r="568" spans="2:65" s="14" customFormat="1" ht="11.25">
      <c r="B568" s="175"/>
      <c r="D568" s="160" t="s">
        <v>159</v>
      </c>
      <c r="E568" s="176" t="s">
        <v>1</v>
      </c>
      <c r="F568" s="177" t="s">
        <v>162</v>
      </c>
      <c r="H568" s="178">
        <v>2</v>
      </c>
      <c r="I568" s="179"/>
      <c r="L568" s="175"/>
      <c r="M568" s="180"/>
      <c r="N568" s="181"/>
      <c r="O568" s="181"/>
      <c r="P568" s="181"/>
      <c r="Q568" s="181"/>
      <c r="R568" s="181"/>
      <c r="S568" s="181"/>
      <c r="T568" s="182"/>
      <c r="AT568" s="176" t="s">
        <v>159</v>
      </c>
      <c r="AU568" s="176" t="s">
        <v>78</v>
      </c>
      <c r="AV568" s="14" t="s">
        <v>157</v>
      </c>
      <c r="AW568" s="14" t="s">
        <v>31</v>
      </c>
      <c r="AX568" s="14" t="s">
        <v>76</v>
      </c>
      <c r="AY568" s="176" t="s">
        <v>151</v>
      </c>
    </row>
    <row r="569" spans="2:65" s="1" customFormat="1" ht="16.5" customHeight="1">
      <c r="B569" s="146"/>
      <c r="C569" s="183" t="s">
        <v>861</v>
      </c>
      <c r="D569" s="183" t="s">
        <v>266</v>
      </c>
      <c r="E569" s="184" t="s">
        <v>862</v>
      </c>
      <c r="F569" s="185" t="s">
        <v>863</v>
      </c>
      <c r="G569" s="186" t="s">
        <v>225</v>
      </c>
      <c r="H569" s="187">
        <v>2</v>
      </c>
      <c r="I569" s="188"/>
      <c r="J569" s="189">
        <f>ROUND(I569*H569,2)</f>
        <v>0</v>
      </c>
      <c r="K569" s="185" t="s">
        <v>1</v>
      </c>
      <c r="L569" s="190"/>
      <c r="M569" s="191" t="s">
        <v>1</v>
      </c>
      <c r="N569" s="192" t="s">
        <v>40</v>
      </c>
      <c r="O569" s="50"/>
      <c r="P569" s="156">
        <f>O569*H569</f>
        <v>0</v>
      </c>
      <c r="Q569" s="156">
        <v>0</v>
      </c>
      <c r="R569" s="156">
        <f>Q569*H569</f>
        <v>0</v>
      </c>
      <c r="S569" s="156">
        <v>0</v>
      </c>
      <c r="T569" s="157">
        <f>S569*H569</f>
        <v>0</v>
      </c>
      <c r="AR569" s="17" t="s">
        <v>190</v>
      </c>
      <c r="AT569" s="17" t="s">
        <v>266</v>
      </c>
      <c r="AU569" s="17" t="s">
        <v>78</v>
      </c>
      <c r="AY569" s="17" t="s">
        <v>151</v>
      </c>
      <c r="BE569" s="158">
        <f>IF(N569="základní",J569,0)</f>
        <v>0</v>
      </c>
      <c r="BF569" s="158">
        <f>IF(N569="snížená",J569,0)</f>
        <v>0</v>
      </c>
      <c r="BG569" s="158">
        <f>IF(N569="zákl. přenesená",J569,0)</f>
        <v>0</v>
      </c>
      <c r="BH569" s="158">
        <f>IF(N569="sníž. přenesená",J569,0)</f>
        <v>0</v>
      </c>
      <c r="BI569" s="158">
        <f>IF(N569="nulová",J569,0)</f>
        <v>0</v>
      </c>
      <c r="BJ569" s="17" t="s">
        <v>76</v>
      </c>
      <c r="BK569" s="158">
        <f>ROUND(I569*H569,2)</f>
        <v>0</v>
      </c>
      <c r="BL569" s="17" t="s">
        <v>157</v>
      </c>
      <c r="BM569" s="17" t="s">
        <v>864</v>
      </c>
    </row>
    <row r="570" spans="2:65" s="1" customFormat="1" ht="16.5" customHeight="1">
      <c r="B570" s="146"/>
      <c r="C570" s="147" t="s">
        <v>865</v>
      </c>
      <c r="D570" s="147" t="s">
        <v>153</v>
      </c>
      <c r="E570" s="148" t="s">
        <v>866</v>
      </c>
      <c r="F570" s="149" t="s">
        <v>867</v>
      </c>
      <c r="G570" s="150" t="s">
        <v>225</v>
      </c>
      <c r="H570" s="151">
        <v>2</v>
      </c>
      <c r="I570" s="152"/>
      <c r="J570" s="153">
        <f>ROUND(I570*H570,2)</f>
        <v>0</v>
      </c>
      <c r="K570" s="149" t="s">
        <v>1</v>
      </c>
      <c r="L570" s="31"/>
      <c r="M570" s="154" t="s">
        <v>1</v>
      </c>
      <c r="N570" s="155" t="s">
        <v>40</v>
      </c>
      <c r="O570" s="50"/>
      <c r="P570" s="156">
        <f>O570*H570</f>
        <v>0</v>
      </c>
      <c r="Q570" s="156">
        <v>0</v>
      </c>
      <c r="R570" s="156">
        <f>Q570*H570</f>
        <v>0</v>
      </c>
      <c r="S570" s="156">
        <v>0</v>
      </c>
      <c r="T570" s="157">
        <f>S570*H570</f>
        <v>0</v>
      </c>
      <c r="AR570" s="17" t="s">
        <v>157</v>
      </c>
      <c r="AT570" s="17" t="s">
        <v>153</v>
      </c>
      <c r="AU570" s="17" t="s">
        <v>78</v>
      </c>
      <c r="AY570" s="17" t="s">
        <v>151</v>
      </c>
      <c r="BE570" s="158">
        <f>IF(N570="základní",J570,0)</f>
        <v>0</v>
      </c>
      <c r="BF570" s="158">
        <f>IF(N570="snížená",J570,0)</f>
        <v>0</v>
      </c>
      <c r="BG570" s="158">
        <f>IF(N570="zákl. přenesená",J570,0)</f>
        <v>0</v>
      </c>
      <c r="BH570" s="158">
        <f>IF(N570="sníž. přenesená",J570,0)</f>
        <v>0</v>
      </c>
      <c r="BI570" s="158">
        <f>IF(N570="nulová",J570,0)</f>
        <v>0</v>
      </c>
      <c r="BJ570" s="17" t="s">
        <v>76</v>
      </c>
      <c r="BK570" s="158">
        <f>ROUND(I570*H570,2)</f>
        <v>0</v>
      </c>
      <c r="BL570" s="17" t="s">
        <v>157</v>
      </c>
      <c r="BM570" s="17" t="s">
        <v>868</v>
      </c>
    </row>
    <row r="571" spans="2:65" s="13" customFormat="1" ht="11.25">
      <c r="B571" s="167"/>
      <c r="D571" s="160" t="s">
        <v>159</v>
      </c>
      <c r="E571" s="168" t="s">
        <v>1</v>
      </c>
      <c r="F571" s="169" t="s">
        <v>869</v>
      </c>
      <c r="H571" s="170">
        <v>2</v>
      </c>
      <c r="I571" s="171"/>
      <c r="L571" s="167"/>
      <c r="M571" s="172"/>
      <c r="N571" s="173"/>
      <c r="O571" s="173"/>
      <c r="P571" s="173"/>
      <c r="Q571" s="173"/>
      <c r="R571" s="173"/>
      <c r="S571" s="173"/>
      <c r="T571" s="174"/>
      <c r="AT571" s="168" t="s">
        <v>159</v>
      </c>
      <c r="AU571" s="168" t="s">
        <v>78</v>
      </c>
      <c r="AV571" s="13" t="s">
        <v>78</v>
      </c>
      <c r="AW571" s="13" t="s">
        <v>31</v>
      </c>
      <c r="AX571" s="13" t="s">
        <v>69</v>
      </c>
      <c r="AY571" s="168" t="s">
        <v>151</v>
      </c>
    </row>
    <row r="572" spans="2:65" s="14" customFormat="1" ht="11.25">
      <c r="B572" s="175"/>
      <c r="D572" s="160" t="s">
        <v>159</v>
      </c>
      <c r="E572" s="176" t="s">
        <v>1</v>
      </c>
      <c r="F572" s="177" t="s">
        <v>162</v>
      </c>
      <c r="H572" s="178">
        <v>2</v>
      </c>
      <c r="I572" s="179"/>
      <c r="L572" s="175"/>
      <c r="M572" s="180"/>
      <c r="N572" s="181"/>
      <c r="O572" s="181"/>
      <c r="P572" s="181"/>
      <c r="Q572" s="181"/>
      <c r="R572" s="181"/>
      <c r="S572" s="181"/>
      <c r="T572" s="182"/>
      <c r="AT572" s="176" t="s">
        <v>159</v>
      </c>
      <c r="AU572" s="176" t="s">
        <v>78</v>
      </c>
      <c r="AV572" s="14" t="s">
        <v>157</v>
      </c>
      <c r="AW572" s="14" t="s">
        <v>31</v>
      </c>
      <c r="AX572" s="14" t="s">
        <v>76</v>
      </c>
      <c r="AY572" s="176" t="s">
        <v>151</v>
      </c>
    </row>
    <row r="573" spans="2:65" s="1" customFormat="1" ht="16.5" customHeight="1">
      <c r="B573" s="146"/>
      <c r="C573" s="183" t="s">
        <v>870</v>
      </c>
      <c r="D573" s="183" t="s">
        <v>266</v>
      </c>
      <c r="E573" s="184" t="s">
        <v>871</v>
      </c>
      <c r="F573" s="185" t="s">
        <v>872</v>
      </c>
      <c r="G573" s="186" t="s">
        <v>225</v>
      </c>
      <c r="H573" s="187">
        <v>2</v>
      </c>
      <c r="I573" s="188"/>
      <c r="J573" s="189">
        <f>ROUND(I573*H573,2)</f>
        <v>0</v>
      </c>
      <c r="K573" s="185" t="s">
        <v>1</v>
      </c>
      <c r="L573" s="190"/>
      <c r="M573" s="191" t="s">
        <v>1</v>
      </c>
      <c r="N573" s="192" t="s">
        <v>40</v>
      </c>
      <c r="O573" s="50"/>
      <c r="P573" s="156">
        <f>O573*H573</f>
        <v>0</v>
      </c>
      <c r="Q573" s="156">
        <v>0</v>
      </c>
      <c r="R573" s="156">
        <f>Q573*H573</f>
        <v>0</v>
      </c>
      <c r="S573" s="156">
        <v>0</v>
      </c>
      <c r="T573" s="157">
        <f>S573*H573</f>
        <v>0</v>
      </c>
      <c r="AR573" s="17" t="s">
        <v>190</v>
      </c>
      <c r="AT573" s="17" t="s">
        <v>266</v>
      </c>
      <c r="AU573" s="17" t="s">
        <v>78</v>
      </c>
      <c r="AY573" s="17" t="s">
        <v>151</v>
      </c>
      <c r="BE573" s="158">
        <f>IF(N573="základní",J573,0)</f>
        <v>0</v>
      </c>
      <c r="BF573" s="158">
        <f>IF(N573="snížená",J573,0)</f>
        <v>0</v>
      </c>
      <c r="BG573" s="158">
        <f>IF(N573="zákl. přenesená",J573,0)</f>
        <v>0</v>
      </c>
      <c r="BH573" s="158">
        <f>IF(N573="sníž. přenesená",J573,0)</f>
        <v>0</v>
      </c>
      <c r="BI573" s="158">
        <f>IF(N573="nulová",J573,0)</f>
        <v>0</v>
      </c>
      <c r="BJ573" s="17" t="s">
        <v>76</v>
      </c>
      <c r="BK573" s="158">
        <f>ROUND(I573*H573,2)</f>
        <v>0</v>
      </c>
      <c r="BL573" s="17" t="s">
        <v>157</v>
      </c>
      <c r="BM573" s="17" t="s">
        <v>873</v>
      </c>
    </row>
    <row r="574" spans="2:65" s="11" customFormat="1" ht="22.9" customHeight="1">
      <c r="B574" s="133"/>
      <c r="D574" s="134" t="s">
        <v>68</v>
      </c>
      <c r="E574" s="144" t="s">
        <v>190</v>
      </c>
      <c r="F574" s="144" t="s">
        <v>874</v>
      </c>
      <c r="I574" s="136"/>
      <c r="J574" s="145">
        <f>BK574</f>
        <v>0</v>
      </c>
      <c r="L574" s="133"/>
      <c r="M574" s="138"/>
      <c r="N574" s="139"/>
      <c r="O574" s="139"/>
      <c r="P574" s="140">
        <f>SUM(P575:P587)</f>
        <v>0</v>
      </c>
      <c r="Q574" s="139"/>
      <c r="R574" s="140">
        <f>SUM(R575:R587)</f>
        <v>0</v>
      </c>
      <c r="S574" s="139"/>
      <c r="T574" s="141">
        <f>SUM(T575:T587)</f>
        <v>0</v>
      </c>
      <c r="AR574" s="134" t="s">
        <v>76</v>
      </c>
      <c r="AT574" s="142" t="s">
        <v>68</v>
      </c>
      <c r="AU574" s="142" t="s">
        <v>76</v>
      </c>
      <c r="AY574" s="134" t="s">
        <v>151</v>
      </c>
      <c r="BK574" s="143">
        <f>SUM(BK575:BK587)</f>
        <v>0</v>
      </c>
    </row>
    <row r="575" spans="2:65" s="1" customFormat="1" ht="16.5" customHeight="1">
      <c r="B575" s="146"/>
      <c r="C575" s="147" t="s">
        <v>875</v>
      </c>
      <c r="D575" s="147" t="s">
        <v>153</v>
      </c>
      <c r="E575" s="148" t="s">
        <v>876</v>
      </c>
      <c r="F575" s="149" t="s">
        <v>877</v>
      </c>
      <c r="G575" s="150" t="s">
        <v>225</v>
      </c>
      <c r="H575" s="151">
        <v>26</v>
      </c>
      <c r="I575" s="152"/>
      <c r="J575" s="153">
        <f>ROUND(I575*H575,2)</f>
        <v>0</v>
      </c>
      <c r="K575" s="149" t="s">
        <v>1</v>
      </c>
      <c r="L575" s="31"/>
      <c r="M575" s="154" t="s">
        <v>1</v>
      </c>
      <c r="N575" s="155" t="s">
        <v>40</v>
      </c>
      <c r="O575" s="50"/>
      <c r="P575" s="156">
        <f>O575*H575</f>
        <v>0</v>
      </c>
      <c r="Q575" s="156">
        <v>0</v>
      </c>
      <c r="R575" s="156">
        <f>Q575*H575</f>
        <v>0</v>
      </c>
      <c r="S575" s="156">
        <v>0</v>
      </c>
      <c r="T575" s="157">
        <f>S575*H575</f>
        <v>0</v>
      </c>
      <c r="AR575" s="17" t="s">
        <v>157</v>
      </c>
      <c r="AT575" s="17" t="s">
        <v>153</v>
      </c>
      <c r="AU575" s="17" t="s">
        <v>78</v>
      </c>
      <c r="AY575" s="17" t="s">
        <v>151</v>
      </c>
      <c r="BE575" s="158">
        <f>IF(N575="základní",J575,0)</f>
        <v>0</v>
      </c>
      <c r="BF575" s="158">
        <f>IF(N575="snížená",J575,0)</f>
        <v>0</v>
      </c>
      <c r="BG575" s="158">
        <f>IF(N575="zákl. přenesená",J575,0)</f>
        <v>0</v>
      </c>
      <c r="BH575" s="158">
        <f>IF(N575="sníž. přenesená",J575,0)</f>
        <v>0</v>
      </c>
      <c r="BI575" s="158">
        <f>IF(N575="nulová",J575,0)</f>
        <v>0</v>
      </c>
      <c r="BJ575" s="17" t="s">
        <v>76</v>
      </c>
      <c r="BK575" s="158">
        <f>ROUND(I575*H575,2)</f>
        <v>0</v>
      </c>
      <c r="BL575" s="17" t="s">
        <v>157</v>
      </c>
      <c r="BM575" s="17" t="s">
        <v>878</v>
      </c>
    </row>
    <row r="576" spans="2:65" s="12" customFormat="1" ht="11.25">
      <c r="B576" s="159"/>
      <c r="D576" s="160" t="s">
        <v>159</v>
      </c>
      <c r="E576" s="161" t="s">
        <v>1</v>
      </c>
      <c r="F576" s="162" t="s">
        <v>879</v>
      </c>
      <c r="H576" s="161" t="s">
        <v>1</v>
      </c>
      <c r="I576" s="163"/>
      <c r="L576" s="159"/>
      <c r="M576" s="164"/>
      <c r="N576" s="165"/>
      <c r="O576" s="165"/>
      <c r="P576" s="165"/>
      <c r="Q576" s="165"/>
      <c r="R576" s="165"/>
      <c r="S576" s="165"/>
      <c r="T576" s="166"/>
      <c r="AT576" s="161" t="s">
        <v>159</v>
      </c>
      <c r="AU576" s="161" t="s">
        <v>78</v>
      </c>
      <c r="AV576" s="12" t="s">
        <v>76</v>
      </c>
      <c r="AW576" s="12" t="s">
        <v>31</v>
      </c>
      <c r="AX576" s="12" t="s">
        <v>69</v>
      </c>
      <c r="AY576" s="161" t="s">
        <v>151</v>
      </c>
    </row>
    <row r="577" spans="2:65" s="13" customFormat="1" ht="11.25">
      <c r="B577" s="167"/>
      <c r="D577" s="160" t="s">
        <v>159</v>
      </c>
      <c r="E577" s="168" t="s">
        <v>1</v>
      </c>
      <c r="F577" s="169" t="s">
        <v>880</v>
      </c>
      <c r="H577" s="170">
        <v>26</v>
      </c>
      <c r="I577" s="171"/>
      <c r="L577" s="167"/>
      <c r="M577" s="172"/>
      <c r="N577" s="173"/>
      <c r="O577" s="173"/>
      <c r="P577" s="173"/>
      <c r="Q577" s="173"/>
      <c r="R577" s="173"/>
      <c r="S577" s="173"/>
      <c r="T577" s="174"/>
      <c r="AT577" s="168" t="s">
        <v>159</v>
      </c>
      <c r="AU577" s="168" t="s">
        <v>78</v>
      </c>
      <c r="AV577" s="13" t="s">
        <v>78</v>
      </c>
      <c r="AW577" s="13" t="s">
        <v>31</v>
      </c>
      <c r="AX577" s="13" t="s">
        <v>69</v>
      </c>
      <c r="AY577" s="168" t="s">
        <v>151</v>
      </c>
    </row>
    <row r="578" spans="2:65" s="14" customFormat="1" ht="11.25">
      <c r="B578" s="175"/>
      <c r="D578" s="160" t="s">
        <v>159</v>
      </c>
      <c r="E578" s="176" t="s">
        <v>1</v>
      </c>
      <c r="F578" s="177" t="s">
        <v>162</v>
      </c>
      <c r="H578" s="178">
        <v>26</v>
      </c>
      <c r="I578" s="179"/>
      <c r="L578" s="175"/>
      <c r="M578" s="180"/>
      <c r="N578" s="181"/>
      <c r="O578" s="181"/>
      <c r="P578" s="181"/>
      <c r="Q578" s="181"/>
      <c r="R578" s="181"/>
      <c r="S578" s="181"/>
      <c r="T578" s="182"/>
      <c r="AT578" s="176" t="s">
        <v>159</v>
      </c>
      <c r="AU578" s="176" t="s">
        <v>78</v>
      </c>
      <c r="AV578" s="14" t="s">
        <v>157</v>
      </c>
      <c r="AW578" s="14" t="s">
        <v>31</v>
      </c>
      <c r="AX578" s="14" t="s">
        <v>76</v>
      </c>
      <c r="AY578" s="176" t="s">
        <v>151</v>
      </c>
    </row>
    <row r="579" spans="2:65" s="1" customFormat="1" ht="16.5" customHeight="1">
      <c r="B579" s="146"/>
      <c r="C579" s="147" t="s">
        <v>881</v>
      </c>
      <c r="D579" s="147" t="s">
        <v>153</v>
      </c>
      <c r="E579" s="148" t="s">
        <v>882</v>
      </c>
      <c r="F579" s="149" t="s">
        <v>883</v>
      </c>
      <c r="G579" s="150" t="s">
        <v>446</v>
      </c>
      <c r="H579" s="151">
        <v>26</v>
      </c>
      <c r="I579" s="152"/>
      <c r="J579" s="153">
        <f>ROUND(I579*H579,2)</f>
        <v>0</v>
      </c>
      <c r="K579" s="149" t="s">
        <v>1</v>
      </c>
      <c r="L579" s="31"/>
      <c r="M579" s="154" t="s">
        <v>1</v>
      </c>
      <c r="N579" s="155" t="s">
        <v>40</v>
      </c>
      <c r="O579" s="50"/>
      <c r="P579" s="156">
        <f>O579*H579</f>
        <v>0</v>
      </c>
      <c r="Q579" s="156">
        <v>0</v>
      </c>
      <c r="R579" s="156">
        <f>Q579*H579</f>
        <v>0</v>
      </c>
      <c r="S579" s="156">
        <v>0</v>
      </c>
      <c r="T579" s="157">
        <f>S579*H579</f>
        <v>0</v>
      </c>
      <c r="AR579" s="17" t="s">
        <v>157</v>
      </c>
      <c r="AT579" s="17" t="s">
        <v>153</v>
      </c>
      <c r="AU579" s="17" t="s">
        <v>78</v>
      </c>
      <c r="AY579" s="17" t="s">
        <v>151</v>
      </c>
      <c r="BE579" s="158">
        <f>IF(N579="základní",J579,0)</f>
        <v>0</v>
      </c>
      <c r="BF579" s="158">
        <f>IF(N579="snížená",J579,0)</f>
        <v>0</v>
      </c>
      <c r="BG579" s="158">
        <f>IF(N579="zákl. přenesená",J579,0)</f>
        <v>0</v>
      </c>
      <c r="BH579" s="158">
        <f>IF(N579="sníž. přenesená",J579,0)</f>
        <v>0</v>
      </c>
      <c r="BI579" s="158">
        <f>IF(N579="nulová",J579,0)</f>
        <v>0</v>
      </c>
      <c r="BJ579" s="17" t="s">
        <v>76</v>
      </c>
      <c r="BK579" s="158">
        <f>ROUND(I579*H579,2)</f>
        <v>0</v>
      </c>
      <c r="BL579" s="17" t="s">
        <v>157</v>
      </c>
      <c r="BM579" s="17" t="s">
        <v>884</v>
      </c>
    </row>
    <row r="580" spans="2:65" s="13" customFormat="1" ht="11.25">
      <c r="B580" s="167"/>
      <c r="D580" s="160" t="s">
        <v>159</v>
      </c>
      <c r="E580" s="168" t="s">
        <v>1</v>
      </c>
      <c r="F580" s="169" t="s">
        <v>885</v>
      </c>
      <c r="H580" s="170">
        <v>26</v>
      </c>
      <c r="I580" s="171"/>
      <c r="L580" s="167"/>
      <c r="M580" s="172"/>
      <c r="N580" s="173"/>
      <c r="O580" s="173"/>
      <c r="P580" s="173"/>
      <c r="Q580" s="173"/>
      <c r="R580" s="173"/>
      <c r="S580" s="173"/>
      <c r="T580" s="174"/>
      <c r="AT580" s="168" t="s">
        <v>159</v>
      </c>
      <c r="AU580" s="168" t="s">
        <v>78</v>
      </c>
      <c r="AV580" s="13" t="s">
        <v>78</v>
      </c>
      <c r="AW580" s="13" t="s">
        <v>31</v>
      </c>
      <c r="AX580" s="13" t="s">
        <v>69</v>
      </c>
      <c r="AY580" s="168" t="s">
        <v>151</v>
      </c>
    </row>
    <row r="581" spans="2:65" s="14" customFormat="1" ht="11.25">
      <c r="B581" s="175"/>
      <c r="D581" s="160" t="s">
        <v>159</v>
      </c>
      <c r="E581" s="176" t="s">
        <v>1</v>
      </c>
      <c r="F581" s="177" t="s">
        <v>162</v>
      </c>
      <c r="H581" s="178">
        <v>26</v>
      </c>
      <c r="I581" s="179"/>
      <c r="L581" s="175"/>
      <c r="M581" s="180"/>
      <c r="N581" s="181"/>
      <c r="O581" s="181"/>
      <c r="P581" s="181"/>
      <c r="Q581" s="181"/>
      <c r="R581" s="181"/>
      <c r="S581" s="181"/>
      <c r="T581" s="182"/>
      <c r="AT581" s="176" t="s">
        <v>159</v>
      </c>
      <c r="AU581" s="176" t="s">
        <v>78</v>
      </c>
      <c r="AV581" s="14" t="s">
        <v>157</v>
      </c>
      <c r="AW581" s="14" t="s">
        <v>31</v>
      </c>
      <c r="AX581" s="14" t="s">
        <v>76</v>
      </c>
      <c r="AY581" s="176" t="s">
        <v>151</v>
      </c>
    </row>
    <row r="582" spans="2:65" s="1" customFormat="1" ht="16.5" customHeight="1">
      <c r="B582" s="146"/>
      <c r="C582" s="183" t="s">
        <v>886</v>
      </c>
      <c r="D582" s="183" t="s">
        <v>266</v>
      </c>
      <c r="E582" s="184" t="s">
        <v>887</v>
      </c>
      <c r="F582" s="185" t="s">
        <v>888</v>
      </c>
      <c r="G582" s="186" t="s">
        <v>446</v>
      </c>
      <c r="H582" s="187">
        <v>11</v>
      </c>
      <c r="I582" s="188"/>
      <c r="J582" s="189">
        <f>ROUND(I582*H582,2)</f>
        <v>0</v>
      </c>
      <c r="K582" s="185" t="s">
        <v>1</v>
      </c>
      <c r="L582" s="190"/>
      <c r="M582" s="191" t="s">
        <v>1</v>
      </c>
      <c r="N582" s="192" t="s">
        <v>40</v>
      </c>
      <c r="O582" s="50"/>
      <c r="P582" s="156">
        <f>O582*H582</f>
        <v>0</v>
      </c>
      <c r="Q582" s="156">
        <v>0</v>
      </c>
      <c r="R582" s="156">
        <f>Q582*H582</f>
        <v>0</v>
      </c>
      <c r="S582" s="156">
        <v>0</v>
      </c>
      <c r="T582" s="157">
        <f>S582*H582</f>
        <v>0</v>
      </c>
      <c r="AR582" s="17" t="s">
        <v>190</v>
      </c>
      <c r="AT582" s="17" t="s">
        <v>266</v>
      </c>
      <c r="AU582" s="17" t="s">
        <v>78</v>
      </c>
      <c r="AY582" s="17" t="s">
        <v>151</v>
      </c>
      <c r="BE582" s="158">
        <f>IF(N582="základní",J582,0)</f>
        <v>0</v>
      </c>
      <c r="BF582" s="158">
        <f>IF(N582="snížená",J582,0)</f>
        <v>0</v>
      </c>
      <c r="BG582" s="158">
        <f>IF(N582="zákl. přenesená",J582,0)</f>
        <v>0</v>
      </c>
      <c r="BH582" s="158">
        <f>IF(N582="sníž. přenesená",J582,0)</f>
        <v>0</v>
      </c>
      <c r="BI582" s="158">
        <f>IF(N582="nulová",J582,0)</f>
        <v>0</v>
      </c>
      <c r="BJ582" s="17" t="s">
        <v>76</v>
      </c>
      <c r="BK582" s="158">
        <f>ROUND(I582*H582,2)</f>
        <v>0</v>
      </c>
      <c r="BL582" s="17" t="s">
        <v>157</v>
      </c>
      <c r="BM582" s="17" t="s">
        <v>889</v>
      </c>
    </row>
    <row r="583" spans="2:65" s="1" customFormat="1" ht="16.5" customHeight="1">
      <c r="B583" s="146"/>
      <c r="C583" s="183" t="s">
        <v>890</v>
      </c>
      <c r="D583" s="183" t="s">
        <v>266</v>
      </c>
      <c r="E583" s="184" t="s">
        <v>891</v>
      </c>
      <c r="F583" s="185" t="s">
        <v>892</v>
      </c>
      <c r="G583" s="186" t="s">
        <v>446</v>
      </c>
      <c r="H583" s="187">
        <v>15</v>
      </c>
      <c r="I583" s="188"/>
      <c r="J583" s="189">
        <f>ROUND(I583*H583,2)</f>
        <v>0</v>
      </c>
      <c r="K583" s="185" t="s">
        <v>1</v>
      </c>
      <c r="L583" s="190"/>
      <c r="M583" s="191" t="s">
        <v>1</v>
      </c>
      <c r="N583" s="192" t="s">
        <v>40</v>
      </c>
      <c r="O583" s="50"/>
      <c r="P583" s="156">
        <f>O583*H583</f>
        <v>0</v>
      </c>
      <c r="Q583" s="156">
        <v>0</v>
      </c>
      <c r="R583" s="156">
        <f>Q583*H583</f>
        <v>0</v>
      </c>
      <c r="S583" s="156">
        <v>0</v>
      </c>
      <c r="T583" s="157">
        <f>S583*H583</f>
        <v>0</v>
      </c>
      <c r="AR583" s="17" t="s">
        <v>190</v>
      </c>
      <c r="AT583" s="17" t="s">
        <v>266</v>
      </c>
      <c r="AU583" s="17" t="s">
        <v>78</v>
      </c>
      <c r="AY583" s="17" t="s">
        <v>151</v>
      </c>
      <c r="BE583" s="158">
        <f>IF(N583="základní",J583,0)</f>
        <v>0</v>
      </c>
      <c r="BF583" s="158">
        <f>IF(N583="snížená",J583,0)</f>
        <v>0</v>
      </c>
      <c r="BG583" s="158">
        <f>IF(N583="zákl. přenesená",J583,0)</f>
        <v>0</v>
      </c>
      <c r="BH583" s="158">
        <f>IF(N583="sníž. přenesená",J583,0)</f>
        <v>0</v>
      </c>
      <c r="BI583" s="158">
        <f>IF(N583="nulová",J583,0)</f>
        <v>0</v>
      </c>
      <c r="BJ583" s="17" t="s">
        <v>76</v>
      </c>
      <c r="BK583" s="158">
        <f>ROUND(I583*H583,2)</f>
        <v>0</v>
      </c>
      <c r="BL583" s="17" t="s">
        <v>157</v>
      </c>
      <c r="BM583" s="17" t="s">
        <v>893</v>
      </c>
    </row>
    <row r="584" spans="2:65" s="1" customFormat="1" ht="16.5" customHeight="1">
      <c r="B584" s="146"/>
      <c r="C584" s="147" t="s">
        <v>894</v>
      </c>
      <c r="D584" s="147" t="s">
        <v>153</v>
      </c>
      <c r="E584" s="148" t="s">
        <v>895</v>
      </c>
      <c r="F584" s="149" t="s">
        <v>896</v>
      </c>
      <c r="G584" s="150" t="s">
        <v>165</v>
      </c>
      <c r="H584" s="151">
        <v>0.13</v>
      </c>
      <c r="I584" s="152"/>
      <c r="J584" s="153">
        <f>ROUND(I584*H584,2)</f>
        <v>0</v>
      </c>
      <c r="K584" s="149" t="s">
        <v>1</v>
      </c>
      <c r="L584" s="31"/>
      <c r="M584" s="154" t="s">
        <v>1</v>
      </c>
      <c r="N584" s="155" t="s">
        <v>40</v>
      </c>
      <c r="O584" s="50"/>
      <c r="P584" s="156">
        <f>O584*H584</f>
        <v>0</v>
      </c>
      <c r="Q584" s="156">
        <v>0</v>
      </c>
      <c r="R584" s="156">
        <f>Q584*H584</f>
        <v>0</v>
      </c>
      <c r="S584" s="156">
        <v>0</v>
      </c>
      <c r="T584" s="157">
        <f>S584*H584</f>
        <v>0</v>
      </c>
      <c r="AR584" s="17" t="s">
        <v>157</v>
      </c>
      <c r="AT584" s="17" t="s">
        <v>153</v>
      </c>
      <c r="AU584" s="17" t="s">
        <v>78</v>
      </c>
      <c r="AY584" s="17" t="s">
        <v>151</v>
      </c>
      <c r="BE584" s="158">
        <f>IF(N584="základní",J584,0)</f>
        <v>0</v>
      </c>
      <c r="BF584" s="158">
        <f>IF(N584="snížená",J584,0)</f>
        <v>0</v>
      </c>
      <c r="BG584" s="158">
        <f>IF(N584="zákl. přenesená",J584,0)</f>
        <v>0</v>
      </c>
      <c r="BH584" s="158">
        <f>IF(N584="sníž. přenesená",J584,0)</f>
        <v>0</v>
      </c>
      <c r="BI584" s="158">
        <f>IF(N584="nulová",J584,0)</f>
        <v>0</v>
      </c>
      <c r="BJ584" s="17" t="s">
        <v>76</v>
      </c>
      <c r="BK584" s="158">
        <f>ROUND(I584*H584,2)</f>
        <v>0</v>
      </c>
      <c r="BL584" s="17" t="s">
        <v>157</v>
      </c>
      <c r="BM584" s="17" t="s">
        <v>897</v>
      </c>
    </row>
    <row r="585" spans="2:65" s="12" customFormat="1" ht="11.25">
      <c r="B585" s="159"/>
      <c r="D585" s="160" t="s">
        <v>159</v>
      </c>
      <c r="E585" s="161" t="s">
        <v>1</v>
      </c>
      <c r="F585" s="162" t="s">
        <v>898</v>
      </c>
      <c r="H585" s="161" t="s">
        <v>1</v>
      </c>
      <c r="I585" s="163"/>
      <c r="L585" s="159"/>
      <c r="M585" s="164"/>
      <c r="N585" s="165"/>
      <c r="O585" s="165"/>
      <c r="P585" s="165"/>
      <c r="Q585" s="165"/>
      <c r="R585" s="165"/>
      <c r="S585" s="165"/>
      <c r="T585" s="166"/>
      <c r="AT585" s="161" t="s">
        <v>159</v>
      </c>
      <c r="AU585" s="161" t="s">
        <v>78</v>
      </c>
      <c r="AV585" s="12" t="s">
        <v>76</v>
      </c>
      <c r="AW585" s="12" t="s">
        <v>31</v>
      </c>
      <c r="AX585" s="12" t="s">
        <v>69</v>
      </c>
      <c r="AY585" s="161" t="s">
        <v>151</v>
      </c>
    </row>
    <row r="586" spans="2:65" s="13" customFormat="1" ht="11.25">
      <c r="B586" s="167"/>
      <c r="D586" s="160" t="s">
        <v>159</v>
      </c>
      <c r="E586" s="168" t="s">
        <v>1</v>
      </c>
      <c r="F586" s="169" t="s">
        <v>899</v>
      </c>
      <c r="H586" s="170">
        <v>0.13</v>
      </c>
      <c r="I586" s="171"/>
      <c r="L586" s="167"/>
      <c r="M586" s="172"/>
      <c r="N586" s="173"/>
      <c r="O586" s="173"/>
      <c r="P586" s="173"/>
      <c r="Q586" s="173"/>
      <c r="R586" s="173"/>
      <c r="S586" s="173"/>
      <c r="T586" s="174"/>
      <c r="AT586" s="168" t="s">
        <v>159</v>
      </c>
      <c r="AU586" s="168" t="s">
        <v>78</v>
      </c>
      <c r="AV586" s="13" t="s">
        <v>78</v>
      </c>
      <c r="AW586" s="13" t="s">
        <v>31</v>
      </c>
      <c r="AX586" s="13" t="s">
        <v>69</v>
      </c>
      <c r="AY586" s="168" t="s">
        <v>151</v>
      </c>
    </row>
    <row r="587" spans="2:65" s="14" customFormat="1" ht="11.25">
      <c r="B587" s="175"/>
      <c r="D587" s="160" t="s">
        <v>159</v>
      </c>
      <c r="E587" s="176" t="s">
        <v>1</v>
      </c>
      <c r="F587" s="177" t="s">
        <v>162</v>
      </c>
      <c r="H587" s="178">
        <v>0.13</v>
      </c>
      <c r="I587" s="179"/>
      <c r="L587" s="175"/>
      <c r="M587" s="180"/>
      <c r="N587" s="181"/>
      <c r="O587" s="181"/>
      <c r="P587" s="181"/>
      <c r="Q587" s="181"/>
      <c r="R587" s="181"/>
      <c r="S587" s="181"/>
      <c r="T587" s="182"/>
      <c r="AT587" s="176" t="s">
        <v>159</v>
      </c>
      <c r="AU587" s="176" t="s">
        <v>78</v>
      </c>
      <c r="AV587" s="14" t="s">
        <v>157</v>
      </c>
      <c r="AW587" s="14" t="s">
        <v>31</v>
      </c>
      <c r="AX587" s="14" t="s">
        <v>76</v>
      </c>
      <c r="AY587" s="176" t="s">
        <v>151</v>
      </c>
    </row>
    <row r="588" spans="2:65" s="11" customFormat="1" ht="22.9" customHeight="1">
      <c r="B588" s="133"/>
      <c r="D588" s="134" t="s">
        <v>68</v>
      </c>
      <c r="E588" s="144" t="s">
        <v>197</v>
      </c>
      <c r="F588" s="144" t="s">
        <v>900</v>
      </c>
      <c r="I588" s="136"/>
      <c r="J588" s="145">
        <f>BK588</f>
        <v>0</v>
      </c>
      <c r="L588" s="133"/>
      <c r="M588" s="138"/>
      <c r="N588" s="139"/>
      <c r="O588" s="139"/>
      <c r="P588" s="140">
        <f>SUM(P589:P712)</f>
        <v>0</v>
      </c>
      <c r="Q588" s="139"/>
      <c r="R588" s="140">
        <f>SUM(R589:R712)</f>
        <v>0</v>
      </c>
      <c r="S588" s="139"/>
      <c r="T588" s="141">
        <f>SUM(T589:T712)</f>
        <v>0</v>
      </c>
      <c r="AR588" s="134" t="s">
        <v>76</v>
      </c>
      <c r="AT588" s="142" t="s">
        <v>68</v>
      </c>
      <c r="AU588" s="142" t="s">
        <v>76</v>
      </c>
      <c r="AY588" s="134" t="s">
        <v>151</v>
      </c>
      <c r="BK588" s="143">
        <f>SUM(BK589:BK712)</f>
        <v>0</v>
      </c>
    </row>
    <row r="589" spans="2:65" s="1" customFormat="1" ht="16.5" customHeight="1">
      <c r="B589" s="146"/>
      <c r="C589" s="147" t="s">
        <v>901</v>
      </c>
      <c r="D589" s="147" t="s">
        <v>153</v>
      </c>
      <c r="E589" s="148" t="s">
        <v>902</v>
      </c>
      <c r="F589" s="149" t="s">
        <v>903</v>
      </c>
      <c r="G589" s="150" t="s">
        <v>446</v>
      </c>
      <c r="H589" s="151">
        <v>14</v>
      </c>
      <c r="I589" s="152"/>
      <c r="J589" s="153">
        <f>ROUND(I589*H589,2)</f>
        <v>0</v>
      </c>
      <c r="K589" s="149" t="s">
        <v>1</v>
      </c>
      <c r="L589" s="31"/>
      <c r="M589" s="154" t="s">
        <v>1</v>
      </c>
      <c r="N589" s="155" t="s">
        <v>40</v>
      </c>
      <c r="O589" s="50"/>
      <c r="P589" s="156">
        <f>O589*H589</f>
        <v>0</v>
      </c>
      <c r="Q589" s="156">
        <v>0</v>
      </c>
      <c r="R589" s="156">
        <f>Q589*H589</f>
        <v>0</v>
      </c>
      <c r="S589" s="156">
        <v>0</v>
      </c>
      <c r="T589" s="157">
        <f>S589*H589</f>
        <v>0</v>
      </c>
      <c r="AR589" s="17" t="s">
        <v>157</v>
      </c>
      <c r="AT589" s="17" t="s">
        <v>153</v>
      </c>
      <c r="AU589" s="17" t="s">
        <v>78</v>
      </c>
      <c r="AY589" s="17" t="s">
        <v>151</v>
      </c>
      <c r="BE589" s="158">
        <f>IF(N589="základní",J589,0)</f>
        <v>0</v>
      </c>
      <c r="BF589" s="158">
        <f>IF(N589="snížená",J589,0)</f>
        <v>0</v>
      </c>
      <c r="BG589" s="158">
        <f>IF(N589="zákl. přenesená",J589,0)</f>
        <v>0</v>
      </c>
      <c r="BH589" s="158">
        <f>IF(N589="sníž. přenesená",J589,0)</f>
        <v>0</v>
      </c>
      <c r="BI589" s="158">
        <f>IF(N589="nulová",J589,0)</f>
        <v>0</v>
      </c>
      <c r="BJ589" s="17" t="s">
        <v>76</v>
      </c>
      <c r="BK589" s="158">
        <f>ROUND(I589*H589,2)</f>
        <v>0</v>
      </c>
      <c r="BL589" s="17" t="s">
        <v>157</v>
      </c>
      <c r="BM589" s="17" t="s">
        <v>904</v>
      </c>
    </row>
    <row r="590" spans="2:65" s="12" customFormat="1" ht="11.25">
      <c r="B590" s="159"/>
      <c r="D590" s="160" t="s">
        <v>159</v>
      </c>
      <c r="E590" s="161" t="s">
        <v>1</v>
      </c>
      <c r="F590" s="162" t="s">
        <v>854</v>
      </c>
      <c r="H590" s="161" t="s">
        <v>1</v>
      </c>
      <c r="I590" s="163"/>
      <c r="L590" s="159"/>
      <c r="M590" s="164"/>
      <c r="N590" s="165"/>
      <c r="O590" s="165"/>
      <c r="P590" s="165"/>
      <c r="Q590" s="165"/>
      <c r="R590" s="165"/>
      <c r="S590" s="165"/>
      <c r="T590" s="166"/>
      <c r="AT590" s="161" t="s">
        <v>159</v>
      </c>
      <c r="AU590" s="161" t="s">
        <v>78</v>
      </c>
      <c r="AV590" s="12" t="s">
        <v>76</v>
      </c>
      <c r="AW590" s="12" t="s">
        <v>31</v>
      </c>
      <c r="AX590" s="12" t="s">
        <v>69</v>
      </c>
      <c r="AY590" s="161" t="s">
        <v>151</v>
      </c>
    </row>
    <row r="591" spans="2:65" s="13" customFormat="1" ht="11.25">
      <c r="B591" s="167"/>
      <c r="D591" s="160" t="s">
        <v>159</v>
      </c>
      <c r="E591" s="168" t="s">
        <v>1</v>
      </c>
      <c r="F591" s="169" t="s">
        <v>905</v>
      </c>
      <c r="H591" s="170">
        <v>14</v>
      </c>
      <c r="I591" s="171"/>
      <c r="L591" s="167"/>
      <c r="M591" s="172"/>
      <c r="N591" s="173"/>
      <c r="O591" s="173"/>
      <c r="P591" s="173"/>
      <c r="Q591" s="173"/>
      <c r="R591" s="173"/>
      <c r="S591" s="173"/>
      <c r="T591" s="174"/>
      <c r="AT591" s="168" t="s">
        <v>159</v>
      </c>
      <c r="AU591" s="168" t="s">
        <v>78</v>
      </c>
      <c r="AV591" s="13" t="s">
        <v>78</v>
      </c>
      <c r="AW591" s="13" t="s">
        <v>31</v>
      </c>
      <c r="AX591" s="13" t="s">
        <v>69</v>
      </c>
      <c r="AY591" s="168" t="s">
        <v>151</v>
      </c>
    </row>
    <row r="592" spans="2:65" s="14" customFormat="1" ht="11.25">
      <c r="B592" s="175"/>
      <c r="D592" s="160" t="s">
        <v>159</v>
      </c>
      <c r="E592" s="176" t="s">
        <v>1</v>
      </c>
      <c r="F592" s="177" t="s">
        <v>162</v>
      </c>
      <c r="H592" s="178">
        <v>14</v>
      </c>
      <c r="I592" s="179"/>
      <c r="L592" s="175"/>
      <c r="M592" s="180"/>
      <c r="N592" s="181"/>
      <c r="O592" s="181"/>
      <c r="P592" s="181"/>
      <c r="Q592" s="181"/>
      <c r="R592" s="181"/>
      <c r="S592" s="181"/>
      <c r="T592" s="182"/>
      <c r="AT592" s="176" t="s">
        <v>159</v>
      </c>
      <c r="AU592" s="176" t="s">
        <v>78</v>
      </c>
      <c r="AV592" s="14" t="s">
        <v>157</v>
      </c>
      <c r="AW592" s="14" t="s">
        <v>31</v>
      </c>
      <c r="AX592" s="14" t="s">
        <v>76</v>
      </c>
      <c r="AY592" s="176" t="s">
        <v>151</v>
      </c>
    </row>
    <row r="593" spans="2:65" s="1" customFormat="1" ht="16.5" customHeight="1">
      <c r="B593" s="146"/>
      <c r="C593" s="183" t="s">
        <v>906</v>
      </c>
      <c r="D593" s="183" t="s">
        <v>266</v>
      </c>
      <c r="E593" s="184" t="s">
        <v>907</v>
      </c>
      <c r="F593" s="185" t="s">
        <v>908</v>
      </c>
      <c r="G593" s="186" t="s">
        <v>225</v>
      </c>
      <c r="H593" s="187">
        <v>14.7</v>
      </c>
      <c r="I593" s="188"/>
      <c r="J593" s="189">
        <f>ROUND(I593*H593,2)</f>
        <v>0</v>
      </c>
      <c r="K593" s="185" t="s">
        <v>1</v>
      </c>
      <c r="L593" s="190"/>
      <c r="M593" s="191" t="s">
        <v>1</v>
      </c>
      <c r="N593" s="192" t="s">
        <v>40</v>
      </c>
      <c r="O593" s="50"/>
      <c r="P593" s="156">
        <f>O593*H593</f>
        <v>0</v>
      </c>
      <c r="Q593" s="156">
        <v>0</v>
      </c>
      <c r="R593" s="156">
        <f>Q593*H593</f>
        <v>0</v>
      </c>
      <c r="S593" s="156">
        <v>0</v>
      </c>
      <c r="T593" s="157">
        <f>S593*H593</f>
        <v>0</v>
      </c>
      <c r="AR593" s="17" t="s">
        <v>190</v>
      </c>
      <c r="AT593" s="17" t="s">
        <v>266</v>
      </c>
      <c r="AU593" s="17" t="s">
        <v>78</v>
      </c>
      <c r="AY593" s="17" t="s">
        <v>151</v>
      </c>
      <c r="BE593" s="158">
        <f>IF(N593="základní",J593,0)</f>
        <v>0</v>
      </c>
      <c r="BF593" s="158">
        <f>IF(N593="snížená",J593,0)</f>
        <v>0</v>
      </c>
      <c r="BG593" s="158">
        <f>IF(N593="zákl. přenesená",J593,0)</f>
        <v>0</v>
      </c>
      <c r="BH593" s="158">
        <f>IF(N593="sníž. přenesená",J593,0)</f>
        <v>0</v>
      </c>
      <c r="BI593" s="158">
        <f>IF(N593="nulová",J593,0)</f>
        <v>0</v>
      </c>
      <c r="BJ593" s="17" t="s">
        <v>76</v>
      </c>
      <c r="BK593" s="158">
        <f>ROUND(I593*H593,2)</f>
        <v>0</v>
      </c>
      <c r="BL593" s="17" t="s">
        <v>157</v>
      </c>
      <c r="BM593" s="17" t="s">
        <v>909</v>
      </c>
    </row>
    <row r="594" spans="2:65" s="13" customFormat="1" ht="11.25">
      <c r="B594" s="167"/>
      <c r="D594" s="160" t="s">
        <v>159</v>
      </c>
      <c r="E594" s="168" t="s">
        <v>1</v>
      </c>
      <c r="F594" s="169" t="s">
        <v>910</v>
      </c>
      <c r="H594" s="170">
        <v>14.7</v>
      </c>
      <c r="I594" s="171"/>
      <c r="L594" s="167"/>
      <c r="M594" s="172"/>
      <c r="N594" s="173"/>
      <c r="O594" s="173"/>
      <c r="P594" s="173"/>
      <c r="Q594" s="173"/>
      <c r="R594" s="173"/>
      <c r="S594" s="173"/>
      <c r="T594" s="174"/>
      <c r="AT594" s="168" t="s">
        <v>159</v>
      </c>
      <c r="AU594" s="168" t="s">
        <v>78</v>
      </c>
      <c r="AV594" s="13" t="s">
        <v>78</v>
      </c>
      <c r="AW594" s="13" t="s">
        <v>31</v>
      </c>
      <c r="AX594" s="13" t="s">
        <v>69</v>
      </c>
      <c r="AY594" s="168" t="s">
        <v>151</v>
      </c>
    </row>
    <row r="595" spans="2:65" s="14" customFormat="1" ht="11.25">
      <c r="B595" s="175"/>
      <c r="D595" s="160" t="s">
        <v>159</v>
      </c>
      <c r="E595" s="176" t="s">
        <v>1</v>
      </c>
      <c r="F595" s="177" t="s">
        <v>162</v>
      </c>
      <c r="H595" s="178">
        <v>14.7</v>
      </c>
      <c r="I595" s="179"/>
      <c r="L595" s="175"/>
      <c r="M595" s="180"/>
      <c r="N595" s="181"/>
      <c r="O595" s="181"/>
      <c r="P595" s="181"/>
      <c r="Q595" s="181"/>
      <c r="R595" s="181"/>
      <c r="S595" s="181"/>
      <c r="T595" s="182"/>
      <c r="AT595" s="176" t="s">
        <v>159</v>
      </c>
      <c r="AU595" s="176" t="s">
        <v>78</v>
      </c>
      <c r="AV595" s="14" t="s">
        <v>157</v>
      </c>
      <c r="AW595" s="14" t="s">
        <v>31</v>
      </c>
      <c r="AX595" s="14" t="s">
        <v>76</v>
      </c>
      <c r="AY595" s="176" t="s">
        <v>151</v>
      </c>
    </row>
    <row r="596" spans="2:65" s="1" customFormat="1" ht="16.5" customHeight="1">
      <c r="B596" s="146"/>
      <c r="C596" s="147" t="s">
        <v>911</v>
      </c>
      <c r="D596" s="147" t="s">
        <v>153</v>
      </c>
      <c r="E596" s="148" t="s">
        <v>912</v>
      </c>
      <c r="F596" s="149" t="s">
        <v>913</v>
      </c>
      <c r="G596" s="150" t="s">
        <v>446</v>
      </c>
      <c r="H596" s="151">
        <v>10</v>
      </c>
      <c r="I596" s="152"/>
      <c r="J596" s="153">
        <f>ROUND(I596*H596,2)</f>
        <v>0</v>
      </c>
      <c r="K596" s="149" t="s">
        <v>1</v>
      </c>
      <c r="L596" s="31"/>
      <c r="M596" s="154" t="s">
        <v>1</v>
      </c>
      <c r="N596" s="155" t="s">
        <v>40</v>
      </c>
      <c r="O596" s="50"/>
      <c r="P596" s="156">
        <f>O596*H596</f>
        <v>0</v>
      </c>
      <c r="Q596" s="156">
        <v>0</v>
      </c>
      <c r="R596" s="156">
        <f>Q596*H596</f>
        <v>0</v>
      </c>
      <c r="S596" s="156">
        <v>0</v>
      </c>
      <c r="T596" s="157">
        <f>S596*H596</f>
        <v>0</v>
      </c>
      <c r="AR596" s="17" t="s">
        <v>157</v>
      </c>
      <c r="AT596" s="17" t="s">
        <v>153</v>
      </c>
      <c r="AU596" s="17" t="s">
        <v>78</v>
      </c>
      <c r="AY596" s="17" t="s">
        <v>151</v>
      </c>
      <c r="BE596" s="158">
        <f>IF(N596="základní",J596,0)</f>
        <v>0</v>
      </c>
      <c r="BF596" s="158">
        <f>IF(N596="snížená",J596,0)</f>
        <v>0</v>
      </c>
      <c r="BG596" s="158">
        <f>IF(N596="zákl. přenesená",J596,0)</f>
        <v>0</v>
      </c>
      <c r="BH596" s="158">
        <f>IF(N596="sníž. přenesená",J596,0)</f>
        <v>0</v>
      </c>
      <c r="BI596" s="158">
        <f>IF(N596="nulová",J596,0)</f>
        <v>0</v>
      </c>
      <c r="BJ596" s="17" t="s">
        <v>76</v>
      </c>
      <c r="BK596" s="158">
        <f>ROUND(I596*H596,2)</f>
        <v>0</v>
      </c>
      <c r="BL596" s="17" t="s">
        <v>157</v>
      </c>
      <c r="BM596" s="17" t="s">
        <v>914</v>
      </c>
    </row>
    <row r="597" spans="2:65" s="13" customFormat="1" ht="11.25">
      <c r="B597" s="167"/>
      <c r="D597" s="160" t="s">
        <v>159</v>
      </c>
      <c r="E597" s="168" t="s">
        <v>1</v>
      </c>
      <c r="F597" s="169" t="s">
        <v>915</v>
      </c>
      <c r="H597" s="170">
        <v>10</v>
      </c>
      <c r="I597" s="171"/>
      <c r="L597" s="167"/>
      <c r="M597" s="172"/>
      <c r="N597" s="173"/>
      <c r="O597" s="173"/>
      <c r="P597" s="173"/>
      <c r="Q597" s="173"/>
      <c r="R597" s="173"/>
      <c r="S597" s="173"/>
      <c r="T597" s="174"/>
      <c r="AT597" s="168" t="s">
        <v>159</v>
      </c>
      <c r="AU597" s="168" t="s">
        <v>78</v>
      </c>
      <c r="AV597" s="13" t="s">
        <v>78</v>
      </c>
      <c r="AW597" s="13" t="s">
        <v>31</v>
      </c>
      <c r="AX597" s="13" t="s">
        <v>69</v>
      </c>
      <c r="AY597" s="168" t="s">
        <v>151</v>
      </c>
    </row>
    <row r="598" spans="2:65" s="14" customFormat="1" ht="11.25">
      <c r="B598" s="175"/>
      <c r="D598" s="160" t="s">
        <v>159</v>
      </c>
      <c r="E598" s="176" t="s">
        <v>1</v>
      </c>
      <c r="F598" s="177" t="s">
        <v>162</v>
      </c>
      <c r="H598" s="178">
        <v>10</v>
      </c>
      <c r="I598" s="179"/>
      <c r="L598" s="175"/>
      <c r="M598" s="180"/>
      <c r="N598" s="181"/>
      <c r="O598" s="181"/>
      <c r="P598" s="181"/>
      <c r="Q598" s="181"/>
      <c r="R598" s="181"/>
      <c r="S598" s="181"/>
      <c r="T598" s="182"/>
      <c r="AT598" s="176" t="s">
        <v>159</v>
      </c>
      <c r="AU598" s="176" t="s">
        <v>78</v>
      </c>
      <c r="AV598" s="14" t="s">
        <v>157</v>
      </c>
      <c r="AW598" s="14" t="s">
        <v>31</v>
      </c>
      <c r="AX598" s="14" t="s">
        <v>76</v>
      </c>
      <c r="AY598" s="176" t="s">
        <v>151</v>
      </c>
    </row>
    <row r="599" spans="2:65" s="1" customFormat="1" ht="16.5" customHeight="1">
      <c r="B599" s="146"/>
      <c r="C599" s="183" t="s">
        <v>916</v>
      </c>
      <c r="D599" s="183" t="s">
        <v>266</v>
      </c>
      <c r="E599" s="184" t="s">
        <v>917</v>
      </c>
      <c r="F599" s="185" t="s">
        <v>918</v>
      </c>
      <c r="G599" s="186" t="s">
        <v>225</v>
      </c>
      <c r="H599" s="187">
        <v>35</v>
      </c>
      <c r="I599" s="188"/>
      <c r="J599" s="189">
        <f>ROUND(I599*H599,2)</f>
        <v>0</v>
      </c>
      <c r="K599" s="185" t="s">
        <v>1</v>
      </c>
      <c r="L599" s="190"/>
      <c r="M599" s="191" t="s">
        <v>1</v>
      </c>
      <c r="N599" s="192" t="s">
        <v>40</v>
      </c>
      <c r="O599" s="50"/>
      <c r="P599" s="156">
        <f>O599*H599</f>
        <v>0</v>
      </c>
      <c r="Q599" s="156">
        <v>0</v>
      </c>
      <c r="R599" s="156">
        <f>Q599*H599</f>
        <v>0</v>
      </c>
      <c r="S599" s="156">
        <v>0</v>
      </c>
      <c r="T599" s="157">
        <f>S599*H599</f>
        <v>0</v>
      </c>
      <c r="AR599" s="17" t="s">
        <v>190</v>
      </c>
      <c r="AT599" s="17" t="s">
        <v>266</v>
      </c>
      <c r="AU599" s="17" t="s">
        <v>78</v>
      </c>
      <c r="AY599" s="17" t="s">
        <v>151</v>
      </c>
      <c r="BE599" s="158">
        <f>IF(N599="základní",J599,0)</f>
        <v>0</v>
      </c>
      <c r="BF599" s="158">
        <f>IF(N599="snížená",J599,0)</f>
        <v>0</v>
      </c>
      <c r="BG599" s="158">
        <f>IF(N599="zákl. přenesená",J599,0)</f>
        <v>0</v>
      </c>
      <c r="BH599" s="158">
        <f>IF(N599="sníž. přenesená",J599,0)</f>
        <v>0</v>
      </c>
      <c r="BI599" s="158">
        <f>IF(N599="nulová",J599,0)</f>
        <v>0</v>
      </c>
      <c r="BJ599" s="17" t="s">
        <v>76</v>
      </c>
      <c r="BK599" s="158">
        <f>ROUND(I599*H599,2)</f>
        <v>0</v>
      </c>
      <c r="BL599" s="17" t="s">
        <v>157</v>
      </c>
      <c r="BM599" s="17" t="s">
        <v>919</v>
      </c>
    </row>
    <row r="600" spans="2:65" s="1" customFormat="1" ht="22.5" customHeight="1">
      <c r="B600" s="146"/>
      <c r="C600" s="147" t="s">
        <v>920</v>
      </c>
      <c r="D600" s="147" t="s">
        <v>153</v>
      </c>
      <c r="E600" s="148" t="s">
        <v>921</v>
      </c>
      <c r="F600" s="149" t="s">
        <v>922</v>
      </c>
      <c r="G600" s="150" t="s">
        <v>446</v>
      </c>
      <c r="H600" s="151">
        <v>2</v>
      </c>
      <c r="I600" s="152"/>
      <c r="J600" s="153">
        <f>ROUND(I600*H600,2)</f>
        <v>0</v>
      </c>
      <c r="K600" s="149" t="s">
        <v>1</v>
      </c>
      <c r="L600" s="31"/>
      <c r="M600" s="154" t="s">
        <v>1</v>
      </c>
      <c r="N600" s="155" t="s">
        <v>40</v>
      </c>
      <c r="O600" s="50"/>
      <c r="P600" s="156">
        <f>O600*H600</f>
        <v>0</v>
      </c>
      <c r="Q600" s="156">
        <v>0</v>
      </c>
      <c r="R600" s="156">
        <f>Q600*H600</f>
        <v>0</v>
      </c>
      <c r="S600" s="156">
        <v>0</v>
      </c>
      <c r="T600" s="157">
        <f>S600*H600</f>
        <v>0</v>
      </c>
      <c r="AR600" s="17" t="s">
        <v>157</v>
      </c>
      <c r="AT600" s="17" t="s">
        <v>153</v>
      </c>
      <c r="AU600" s="17" t="s">
        <v>78</v>
      </c>
      <c r="AY600" s="17" t="s">
        <v>151</v>
      </c>
      <c r="BE600" s="158">
        <f>IF(N600="základní",J600,0)</f>
        <v>0</v>
      </c>
      <c r="BF600" s="158">
        <f>IF(N600="snížená",J600,0)</f>
        <v>0</v>
      </c>
      <c r="BG600" s="158">
        <f>IF(N600="zákl. přenesená",J600,0)</f>
        <v>0</v>
      </c>
      <c r="BH600" s="158">
        <f>IF(N600="sníž. přenesená",J600,0)</f>
        <v>0</v>
      </c>
      <c r="BI600" s="158">
        <f>IF(N600="nulová",J600,0)</f>
        <v>0</v>
      </c>
      <c r="BJ600" s="17" t="s">
        <v>76</v>
      </c>
      <c r="BK600" s="158">
        <f>ROUND(I600*H600,2)</f>
        <v>0</v>
      </c>
      <c r="BL600" s="17" t="s">
        <v>157</v>
      </c>
      <c r="BM600" s="17" t="s">
        <v>923</v>
      </c>
    </row>
    <row r="601" spans="2:65" s="1" customFormat="1" ht="16.5" customHeight="1">
      <c r="B601" s="146"/>
      <c r="C601" s="147" t="s">
        <v>924</v>
      </c>
      <c r="D601" s="147" t="s">
        <v>153</v>
      </c>
      <c r="E601" s="148" t="s">
        <v>925</v>
      </c>
      <c r="F601" s="149" t="s">
        <v>926</v>
      </c>
      <c r="G601" s="150" t="s">
        <v>156</v>
      </c>
      <c r="H601" s="151">
        <v>217.065</v>
      </c>
      <c r="I601" s="152"/>
      <c r="J601" s="153">
        <f>ROUND(I601*H601,2)</f>
        <v>0</v>
      </c>
      <c r="K601" s="149" t="s">
        <v>1</v>
      </c>
      <c r="L601" s="31"/>
      <c r="M601" s="154" t="s">
        <v>1</v>
      </c>
      <c r="N601" s="155" t="s">
        <v>40</v>
      </c>
      <c r="O601" s="50"/>
      <c r="P601" s="156">
        <f>O601*H601</f>
        <v>0</v>
      </c>
      <c r="Q601" s="156">
        <v>0</v>
      </c>
      <c r="R601" s="156">
        <f>Q601*H601</f>
        <v>0</v>
      </c>
      <c r="S601" s="156">
        <v>0</v>
      </c>
      <c r="T601" s="157">
        <f>S601*H601</f>
        <v>0</v>
      </c>
      <c r="AR601" s="17" t="s">
        <v>157</v>
      </c>
      <c r="AT601" s="17" t="s">
        <v>153</v>
      </c>
      <c r="AU601" s="17" t="s">
        <v>78</v>
      </c>
      <c r="AY601" s="17" t="s">
        <v>151</v>
      </c>
      <c r="BE601" s="158">
        <f>IF(N601="základní",J601,0)</f>
        <v>0</v>
      </c>
      <c r="BF601" s="158">
        <f>IF(N601="snížená",J601,0)</f>
        <v>0</v>
      </c>
      <c r="BG601" s="158">
        <f>IF(N601="zákl. přenesená",J601,0)</f>
        <v>0</v>
      </c>
      <c r="BH601" s="158">
        <f>IF(N601="sníž. přenesená",J601,0)</f>
        <v>0</v>
      </c>
      <c r="BI601" s="158">
        <f>IF(N601="nulová",J601,0)</f>
        <v>0</v>
      </c>
      <c r="BJ601" s="17" t="s">
        <v>76</v>
      </c>
      <c r="BK601" s="158">
        <f>ROUND(I601*H601,2)</f>
        <v>0</v>
      </c>
      <c r="BL601" s="17" t="s">
        <v>157</v>
      </c>
      <c r="BM601" s="17" t="s">
        <v>927</v>
      </c>
    </row>
    <row r="602" spans="2:65" s="12" customFormat="1" ht="11.25">
      <c r="B602" s="159"/>
      <c r="D602" s="160" t="s">
        <v>159</v>
      </c>
      <c r="E602" s="161" t="s">
        <v>1</v>
      </c>
      <c r="F602" s="162" t="s">
        <v>928</v>
      </c>
      <c r="H602" s="161" t="s">
        <v>1</v>
      </c>
      <c r="I602" s="163"/>
      <c r="L602" s="159"/>
      <c r="M602" s="164"/>
      <c r="N602" s="165"/>
      <c r="O602" s="165"/>
      <c r="P602" s="165"/>
      <c r="Q602" s="165"/>
      <c r="R602" s="165"/>
      <c r="S602" s="165"/>
      <c r="T602" s="166"/>
      <c r="AT602" s="161" t="s">
        <v>159</v>
      </c>
      <c r="AU602" s="161" t="s">
        <v>78</v>
      </c>
      <c r="AV602" s="12" t="s">
        <v>76</v>
      </c>
      <c r="AW602" s="12" t="s">
        <v>31</v>
      </c>
      <c r="AX602" s="12" t="s">
        <v>69</v>
      </c>
      <c r="AY602" s="161" t="s">
        <v>151</v>
      </c>
    </row>
    <row r="603" spans="2:65" s="13" customFormat="1" ht="11.25">
      <c r="B603" s="167"/>
      <c r="D603" s="160" t="s">
        <v>159</v>
      </c>
      <c r="E603" s="168" t="s">
        <v>1</v>
      </c>
      <c r="F603" s="169" t="s">
        <v>929</v>
      </c>
      <c r="H603" s="170">
        <v>217.065</v>
      </c>
      <c r="I603" s="171"/>
      <c r="L603" s="167"/>
      <c r="M603" s="172"/>
      <c r="N603" s="173"/>
      <c r="O603" s="173"/>
      <c r="P603" s="173"/>
      <c r="Q603" s="173"/>
      <c r="R603" s="173"/>
      <c r="S603" s="173"/>
      <c r="T603" s="174"/>
      <c r="AT603" s="168" t="s">
        <v>159</v>
      </c>
      <c r="AU603" s="168" t="s">
        <v>78</v>
      </c>
      <c r="AV603" s="13" t="s">
        <v>78</v>
      </c>
      <c r="AW603" s="13" t="s">
        <v>31</v>
      </c>
      <c r="AX603" s="13" t="s">
        <v>69</v>
      </c>
      <c r="AY603" s="168" t="s">
        <v>151</v>
      </c>
    </row>
    <row r="604" spans="2:65" s="14" customFormat="1" ht="11.25">
      <c r="B604" s="175"/>
      <c r="D604" s="160" t="s">
        <v>159</v>
      </c>
      <c r="E604" s="176" t="s">
        <v>1</v>
      </c>
      <c r="F604" s="177" t="s">
        <v>162</v>
      </c>
      <c r="H604" s="178">
        <v>217.065</v>
      </c>
      <c r="I604" s="179"/>
      <c r="L604" s="175"/>
      <c r="M604" s="180"/>
      <c r="N604" s="181"/>
      <c r="O604" s="181"/>
      <c r="P604" s="181"/>
      <c r="Q604" s="181"/>
      <c r="R604" s="181"/>
      <c r="S604" s="181"/>
      <c r="T604" s="182"/>
      <c r="AT604" s="176" t="s">
        <v>159</v>
      </c>
      <c r="AU604" s="176" t="s">
        <v>78</v>
      </c>
      <c r="AV604" s="14" t="s">
        <v>157</v>
      </c>
      <c r="AW604" s="14" t="s">
        <v>31</v>
      </c>
      <c r="AX604" s="14" t="s">
        <v>76</v>
      </c>
      <c r="AY604" s="176" t="s">
        <v>151</v>
      </c>
    </row>
    <row r="605" spans="2:65" s="1" customFormat="1" ht="16.5" customHeight="1">
      <c r="B605" s="146"/>
      <c r="C605" s="147" t="s">
        <v>930</v>
      </c>
      <c r="D605" s="147" t="s">
        <v>153</v>
      </c>
      <c r="E605" s="148" t="s">
        <v>931</v>
      </c>
      <c r="F605" s="149" t="s">
        <v>932</v>
      </c>
      <c r="G605" s="150" t="s">
        <v>156</v>
      </c>
      <c r="H605" s="151">
        <v>4341.3</v>
      </c>
      <c r="I605" s="152"/>
      <c r="J605" s="153">
        <f>ROUND(I605*H605,2)</f>
        <v>0</v>
      </c>
      <c r="K605" s="149" t="s">
        <v>1</v>
      </c>
      <c r="L605" s="31"/>
      <c r="M605" s="154" t="s">
        <v>1</v>
      </c>
      <c r="N605" s="155" t="s">
        <v>40</v>
      </c>
      <c r="O605" s="50"/>
      <c r="P605" s="156">
        <f>O605*H605</f>
        <v>0</v>
      </c>
      <c r="Q605" s="156">
        <v>0</v>
      </c>
      <c r="R605" s="156">
        <f>Q605*H605</f>
        <v>0</v>
      </c>
      <c r="S605" s="156">
        <v>0</v>
      </c>
      <c r="T605" s="157">
        <f>S605*H605</f>
        <v>0</v>
      </c>
      <c r="AR605" s="17" t="s">
        <v>157</v>
      </c>
      <c r="AT605" s="17" t="s">
        <v>153</v>
      </c>
      <c r="AU605" s="17" t="s">
        <v>78</v>
      </c>
      <c r="AY605" s="17" t="s">
        <v>151</v>
      </c>
      <c r="BE605" s="158">
        <f>IF(N605="základní",J605,0)</f>
        <v>0</v>
      </c>
      <c r="BF605" s="158">
        <f>IF(N605="snížená",J605,0)</f>
        <v>0</v>
      </c>
      <c r="BG605" s="158">
        <f>IF(N605="zákl. přenesená",J605,0)</f>
        <v>0</v>
      </c>
      <c r="BH605" s="158">
        <f>IF(N605="sníž. přenesená",J605,0)</f>
        <v>0</v>
      </c>
      <c r="BI605" s="158">
        <f>IF(N605="nulová",J605,0)</f>
        <v>0</v>
      </c>
      <c r="BJ605" s="17" t="s">
        <v>76</v>
      </c>
      <c r="BK605" s="158">
        <f>ROUND(I605*H605,2)</f>
        <v>0</v>
      </c>
      <c r="BL605" s="17" t="s">
        <v>157</v>
      </c>
      <c r="BM605" s="17" t="s">
        <v>933</v>
      </c>
    </row>
    <row r="606" spans="2:65" s="1" customFormat="1" ht="16.5" customHeight="1">
      <c r="B606" s="146"/>
      <c r="C606" s="147" t="s">
        <v>934</v>
      </c>
      <c r="D606" s="147" t="s">
        <v>153</v>
      </c>
      <c r="E606" s="148" t="s">
        <v>935</v>
      </c>
      <c r="F606" s="149" t="s">
        <v>936</v>
      </c>
      <c r="G606" s="150" t="s">
        <v>156</v>
      </c>
      <c r="H606" s="151">
        <v>217.065</v>
      </c>
      <c r="I606" s="152"/>
      <c r="J606" s="153">
        <f>ROUND(I606*H606,2)</f>
        <v>0</v>
      </c>
      <c r="K606" s="149" t="s">
        <v>1</v>
      </c>
      <c r="L606" s="31"/>
      <c r="M606" s="154" t="s">
        <v>1</v>
      </c>
      <c r="N606" s="155" t="s">
        <v>40</v>
      </c>
      <c r="O606" s="50"/>
      <c r="P606" s="156">
        <f>O606*H606</f>
        <v>0</v>
      </c>
      <c r="Q606" s="156">
        <v>0</v>
      </c>
      <c r="R606" s="156">
        <f>Q606*H606</f>
        <v>0</v>
      </c>
      <c r="S606" s="156">
        <v>0</v>
      </c>
      <c r="T606" s="157">
        <f>S606*H606</f>
        <v>0</v>
      </c>
      <c r="AR606" s="17" t="s">
        <v>157</v>
      </c>
      <c r="AT606" s="17" t="s">
        <v>153</v>
      </c>
      <c r="AU606" s="17" t="s">
        <v>78</v>
      </c>
      <c r="AY606" s="17" t="s">
        <v>151</v>
      </c>
      <c r="BE606" s="158">
        <f>IF(N606="základní",J606,0)</f>
        <v>0</v>
      </c>
      <c r="BF606" s="158">
        <f>IF(N606="snížená",J606,0)</f>
        <v>0</v>
      </c>
      <c r="BG606" s="158">
        <f>IF(N606="zákl. přenesená",J606,0)</f>
        <v>0</v>
      </c>
      <c r="BH606" s="158">
        <f>IF(N606="sníž. přenesená",J606,0)</f>
        <v>0</v>
      </c>
      <c r="BI606" s="158">
        <f>IF(N606="nulová",J606,0)</f>
        <v>0</v>
      </c>
      <c r="BJ606" s="17" t="s">
        <v>76</v>
      </c>
      <c r="BK606" s="158">
        <f>ROUND(I606*H606,2)</f>
        <v>0</v>
      </c>
      <c r="BL606" s="17" t="s">
        <v>157</v>
      </c>
      <c r="BM606" s="17" t="s">
        <v>937</v>
      </c>
    </row>
    <row r="607" spans="2:65" s="1" customFormat="1" ht="16.5" customHeight="1">
      <c r="B607" s="146"/>
      <c r="C607" s="147" t="s">
        <v>938</v>
      </c>
      <c r="D607" s="147" t="s">
        <v>153</v>
      </c>
      <c r="E607" s="148" t="s">
        <v>939</v>
      </c>
      <c r="F607" s="149" t="s">
        <v>940</v>
      </c>
      <c r="G607" s="150" t="s">
        <v>156</v>
      </c>
      <c r="H607" s="151">
        <v>243.16499999999999</v>
      </c>
      <c r="I607" s="152"/>
      <c r="J607" s="153">
        <f>ROUND(I607*H607,2)</f>
        <v>0</v>
      </c>
      <c r="K607" s="149" t="s">
        <v>1</v>
      </c>
      <c r="L607" s="31"/>
      <c r="M607" s="154" t="s">
        <v>1</v>
      </c>
      <c r="N607" s="155" t="s">
        <v>40</v>
      </c>
      <c r="O607" s="50"/>
      <c r="P607" s="156">
        <f>O607*H607</f>
        <v>0</v>
      </c>
      <c r="Q607" s="156">
        <v>0</v>
      </c>
      <c r="R607" s="156">
        <f>Q607*H607</f>
        <v>0</v>
      </c>
      <c r="S607" s="156">
        <v>0</v>
      </c>
      <c r="T607" s="157">
        <f>S607*H607</f>
        <v>0</v>
      </c>
      <c r="AR607" s="17" t="s">
        <v>157</v>
      </c>
      <c r="AT607" s="17" t="s">
        <v>153</v>
      </c>
      <c r="AU607" s="17" t="s">
        <v>78</v>
      </c>
      <c r="AY607" s="17" t="s">
        <v>151</v>
      </c>
      <c r="BE607" s="158">
        <f>IF(N607="základní",J607,0)</f>
        <v>0</v>
      </c>
      <c r="BF607" s="158">
        <f>IF(N607="snížená",J607,0)</f>
        <v>0</v>
      </c>
      <c r="BG607" s="158">
        <f>IF(N607="zákl. přenesená",J607,0)</f>
        <v>0</v>
      </c>
      <c r="BH607" s="158">
        <f>IF(N607="sníž. přenesená",J607,0)</f>
        <v>0</v>
      </c>
      <c r="BI607" s="158">
        <f>IF(N607="nulová",J607,0)</f>
        <v>0</v>
      </c>
      <c r="BJ607" s="17" t="s">
        <v>76</v>
      </c>
      <c r="BK607" s="158">
        <f>ROUND(I607*H607,2)</f>
        <v>0</v>
      </c>
      <c r="BL607" s="17" t="s">
        <v>157</v>
      </c>
      <c r="BM607" s="17" t="s">
        <v>941</v>
      </c>
    </row>
    <row r="608" spans="2:65" s="13" customFormat="1" ht="11.25">
      <c r="B608" s="167"/>
      <c r="D608" s="160" t="s">
        <v>159</v>
      </c>
      <c r="E608" s="168" t="s">
        <v>1</v>
      </c>
      <c r="F608" s="169" t="s">
        <v>942</v>
      </c>
      <c r="H608" s="170">
        <v>243.16499999999999</v>
      </c>
      <c r="I608" s="171"/>
      <c r="L608" s="167"/>
      <c r="M608" s="172"/>
      <c r="N608" s="173"/>
      <c r="O608" s="173"/>
      <c r="P608" s="173"/>
      <c r="Q608" s="173"/>
      <c r="R608" s="173"/>
      <c r="S608" s="173"/>
      <c r="T608" s="174"/>
      <c r="AT608" s="168" t="s">
        <v>159</v>
      </c>
      <c r="AU608" s="168" t="s">
        <v>78</v>
      </c>
      <c r="AV608" s="13" t="s">
        <v>78</v>
      </c>
      <c r="AW608" s="13" t="s">
        <v>31</v>
      </c>
      <c r="AX608" s="13" t="s">
        <v>69</v>
      </c>
      <c r="AY608" s="168" t="s">
        <v>151</v>
      </c>
    </row>
    <row r="609" spans="2:65" s="14" customFormat="1" ht="11.25">
      <c r="B609" s="175"/>
      <c r="D609" s="160" t="s">
        <v>159</v>
      </c>
      <c r="E609" s="176" t="s">
        <v>1</v>
      </c>
      <c r="F609" s="177" t="s">
        <v>162</v>
      </c>
      <c r="H609" s="178">
        <v>243.16499999999999</v>
      </c>
      <c r="I609" s="179"/>
      <c r="L609" s="175"/>
      <c r="M609" s="180"/>
      <c r="N609" s="181"/>
      <c r="O609" s="181"/>
      <c r="P609" s="181"/>
      <c r="Q609" s="181"/>
      <c r="R609" s="181"/>
      <c r="S609" s="181"/>
      <c r="T609" s="182"/>
      <c r="AT609" s="176" t="s">
        <v>159</v>
      </c>
      <c r="AU609" s="176" t="s">
        <v>78</v>
      </c>
      <c r="AV609" s="14" t="s">
        <v>157</v>
      </c>
      <c r="AW609" s="14" t="s">
        <v>31</v>
      </c>
      <c r="AX609" s="14" t="s">
        <v>76</v>
      </c>
      <c r="AY609" s="176" t="s">
        <v>151</v>
      </c>
    </row>
    <row r="610" spans="2:65" s="1" customFormat="1" ht="16.5" customHeight="1">
      <c r="B610" s="146"/>
      <c r="C610" s="147" t="s">
        <v>764</v>
      </c>
      <c r="D610" s="147" t="s">
        <v>153</v>
      </c>
      <c r="E610" s="148" t="s">
        <v>943</v>
      </c>
      <c r="F610" s="149" t="s">
        <v>944</v>
      </c>
      <c r="G610" s="150" t="s">
        <v>156</v>
      </c>
      <c r="H610" s="151">
        <v>4863.3</v>
      </c>
      <c r="I610" s="152"/>
      <c r="J610" s="153">
        <f>ROUND(I610*H610,2)</f>
        <v>0</v>
      </c>
      <c r="K610" s="149" t="s">
        <v>1</v>
      </c>
      <c r="L610" s="31"/>
      <c r="M610" s="154" t="s">
        <v>1</v>
      </c>
      <c r="N610" s="155" t="s">
        <v>40</v>
      </c>
      <c r="O610" s="50"/>
      <c r="P610" s="156">
        <f>O610*H610</f>
        <v>0</v>
      </c>
      <c r="Q610" s="156">
        <v>0</v>
      </c>
      <c r="R610" s="156">
        <f>Q610*H610</f>
        <v>0</v>
      </c>
      <c r="S610" s="156">
        <v>0</v>
      </c>
      <c r="T610" s="157">
        <f>S610*H610</f>
        <v>0</v>
      </c>
      <c r="AR610" s="17" t="s">
        <v>157</v>
      </c>
      <c r="AT610" s="17" t="s">
        <v>153</v>
      </c>
      <c r="AU610" s="17" t="s">
        <v>78</v>
      </c>
      <c r="AY610" s="17" t="s">
        <v>151</v>
      </c>
      <c r="BE610" s="158">
        <f>IF(N610="základní",J610,0)</f>
        <v>0</v>
      </c>
      <c r="BF610" s="158">
        <f>IF(N610="snížená",J610,0)</f>
        <v>0</v>
      </c>
      <c r="BG610" s="158">
        <f>IF(N610="zákl. přenesená",J610,0)</f>
        <v>0</v>
      </c>
      <c r="BH610" s="158">
        <f>IF(N610="sníž. přenesená",J610,0)</f>
        <v>0</v>
      </c>
      <c r="BI610" s="158">
        <f>IF(N610="nulová",J610,0)</f>
        <v>0</v>
      </c>
      <c r="BJ610" s="17" t="s">
        <v>76</v>
      </c>
      <c r="BK610" s="158">
        <f>ROUND(I610*H610,2)</f>
        <v>0</v>
      </c>
      <c r="BL610" s="17" t="s">
        <v>157</v>
      </c>
      <c r="BM610" s="17" t="s">
        <v>945</v>
      </c>
    </row>
    <row r="611" spans="2:65" s="1" customFormat="1" ht="16.5" customHeight="1">
      <c r="B611" s="146"/>
      <c r="C611" s="147" t="s">
        <v>946</v>
      </c>
      <c r="D611" s="147" t="s">
        <v>153</v>
      </c>
      <c r="E611" s="148" t="s">
        <v>947</v>
      </c>
      <c r="F611" s="149" t="s">
        <v>948</v>
      </c>
      <c r="G611" s="150" t="s">
        <v>156</v>
      </c>
      <c r="H611" s="151">
        <v>243.16499999999999</v>
      </c>
      <c r="I611" s="152"/>
      <c r="J611" s="153">
        <f>ROUND(I611*H611,2)</f>
        <v>0</v>
      </c>
      <c r="K611" s="149" t="s">
        <v>1</v>
      </c>
      <c r="L611" s="31"/>
      <c r="M611" s="154" t="s">
        <v>1</v>
      </c>
      <c r="N611" s="155" t="s">
        <v>40</v>
      </c>
      <c r="O611" s="50"/>
      <c r="P611" s="156">
        <f>O611*H611</f>
        <v>0</v>
      </c>
      <c r="Q611" s="156">
        <v>0</v>
      </c>
      <c r="R611" s="156">
        <f>Q611*H611</f>
        <v>0</v>
      </c>
      <c r="S611" s="156">
        <v>0</v>
      </c>
      <c r="T611" s="157">
        <f>S611*H611</f>
        <v>0</v>
      </c>
      <c r="AR611" s="17" t="s">
        <v>157</v>
      </c>
      <c r="AT611" s="17" t="s">
        <v>153</v>
      </c>
      <c r="AU611" s="17" t="s">
        <v>78</v>
      </c>
      <c r="AY611" s="17" t="s">
        <v>151</v>
      </c>
      <c r="BE611" s="158">
        <f>IF(N611="základní",J611,0)</f>
        <v>0</v>
      </c>
      <c r="BF611" s="158">
        <f>IF(N611="snížená",J611,0)</f>
        <v>0</v>
      </c>
      <c r="BG611" s="158">
        <f>IF(N611="zákl. přenesená",J611,0)</f>
        <v>0</v>
      </c>
      <c r="BH611" s="158">
        <f>IF(N611="sníž. přenesená",J611,0)</f>
        <v>0</v>
      </c>
      <c r="BI611" s="158">
        <f>IF(N611="nulová",J611,0)</f>
        <v>0</v>
      </c>
      <c r="BJ611" s="17" t="s">
        <v>76</v>
      </c>
      <c r="BK611" s="158">
        <f>ROUND(I611*H611,2)</f>
        <v>0</v>
      </c>
      <c r="BL611" s="17" t="s">
        <v>157</v>
      </c>
      <c r="BM611" s="17" t="s">
        <v>949</v>
      </c>
    </row>
    <row r="612" spans="2:65" s="1" customFormat="1" ht="16.5" customHeight="1">
      <c r="B612" s="146"/>
      <c r="C612" s="147" t="s">
        <v>950</v>
      </c>
      <c r="D612" s="147" t="s">
        <v>153</v>
      </c>
      <c r="E612" s="148" t="s">
        <v>951</v>
      </c>
      <c r="F612" s="149" t="s">
        <v>952</v>
      </c>
      <c r="G612" s="150" t="s">
        <v>156</v>
      </c>
      <c r="H612" s="151">
        <v>80</v>
      </c>
      <c r="I612" s="152"/>
      <c r="J612" s="153">
        <f>ROUND(I612*H612,2)</f>
        <v>0</v>
      </c>
      <c r="K612" s="149" t="s">
        <v>1</v>
      </c>
      <c r="L612" s="31"/>
      <c r="M612" s="154" t="s">
        <v>1</v>
      </c>
      <c r="N612" s="155" t="s">
        <v>40</v>
      </c>
      <c r="O612" s="50"/>
      <c r="P612" s="156">
        <f>O612*H612</f>
        <v>0</v>
      </c>
      <c r="Q612" s="156">
        <v>0</v>
      </c>
      <c r="R612" s="156">
        <f>Q612*H612</f>
        <v>0</v>
      </c>
      <c r="S612" s="156">
        <v>0</v>
      </c>
      <c r="T612" s="157">
        <f>S612*H612</f>
        <v>0</v>
      </c>
      <c r="AR612" s="17" t="s">
        <v>157</v>
      </c>
      <c r="AT612" s="17" t="s">
        <v>153</v>
      </c>
      <c r="AU612" s="17" t="s">
        <v>78</v>
      </c>
      <c r="AY612" s="17" t="s">
        <v>151</v>
      </c>
      <c r="BE612" s="158">
        <f>IF(N612="základní",J612,0)</f>
        <v>0</v>
      </c>
      <c r="BF612" s="158">
        <f>IF(N612="snížená",J612,0)</f>
        <v>0</v>
      </c>
      <c r="BG612" s="158">
        <f>IF(N612="zákl. přenesená",J612,0)</f>
        <v>0</v>
      </c>
      <c r="BH612" s="158">
        <f>IF(N612="sníž. přenesená",J612,0)</f>
        <v>0</v>
      </c>
      <c r="BI612" s="158">
        <f>IF(N612="nulová",J612,0)</f>
        <v>0</v>
      </c>
      <c r="BJ612" s="17" t="s">
        <v>76</v>
      </c>
      <c r="BK612" s="158">
        <f>ROUND(I612*H612,2)</f>
        <v>0</v>
      </c>
      <c r="BL612" s="17" t="s">
        <v>157</v>
      </c>
      <c r="BM612" s="17" t="s">
        <v>953</v>
      </c>
    </row>
    <row r="613" spans="2:65" s="12" customFormat="1" ht="11.25">
      <c r="B613" s="159"/>
      <c r="D613" s="160" t="s">
        <v>159</v>
      </c>
      <c r="E613" s="161" t="s">
        <v>1</v>
      </c>
      <c r="F613" s="162" t="s">
        <v>954</v>
      </c>
      <c r="H613" s="161" t="s">
        <v>1</v>
      </c>
      <c r="I613" s="163"/>
      <c r="L613" s="159"/>
      <c r="M613" s="164"/>
      <c r="N613" s="165"/>
      <c r="O613" s="165"/>
      <c r="P613" s="165"/>
      <c r="Q613" s="165"/>
      <c r="R613" s="165"/>
      <c r="S613" s="165"/>
      <c r="T613" s="166"/>
      <c r="AT613" s="161" t="s">
        <v>159</v>
      </c>
      <c r="AU613" s="161" t="s">
        <v>78</v>
      </c>
      <c r="AV613" s="12" t="s">
        <v>76</v>
      </c>
      <c r="AW613" s="12" t="s">
        <v>31</v>
      </c>
      <c r="AX613" s="12" t="s">
        <v>69</v>
      </c>
      <c r="AY613" s="161" t="s">
        <v>151</v>
      </c>
    </row>
    <row r="614" spans="2:65" s="13" customFormat="1" ht="11.25">
      <c r="B614" s="167"/>
      <c r="D614" s="160" t="s">
        <v>159</v>
      </c>
      <c r="E614" s="168" t="s">
        <v>1</v>
      </c>
      <c r="F614" s="169" t="s">
        <v>955</v>
      </c>
      <c r="H614" s="170">
        <v>80</v>
      </c>
      <c r="I614" s="171"/>
      <c r="L614" s="167"/>
      <c r="M614" s="172"/>
      <c r="N614" s="173"/>
      <c r="O614" s="173"/>
      <c r="P614" s="173"/>
      <c r="Q614" s="173"/>
      <c r="R614" s="173"/>
      <c r="S614" s="173"/>
      <c r="T614" s="174"/>
      <c r="AT614" s="168" t="s">
        <v>159</v>
      </c>
      <c r="AU614" s="168" t="s">
        <v>78</v>
      </c>
      <c r="AV614" s="13" t="s">
        <v>78</v>
      </c>
      <c r="AW614" s="13" t="s">
        <v>31</v>
      </c>
      <c r="AX614" s="13" t="s">
        <v>69</v>
      </c>
      <c r="AY614" s="168" t="s">
        <v>151</v>
      </c>
    </row>
    <row r="615" spans="2:65" s="14" customFormat="1" ht="11.25">
      <c r="B615" s="175"/>
      <c r="D615" s="160" t="s">
        <v>159</v>
      </c>
      <c r="E615" s="176" t="s">
        <v>1</v>
      </c>
      <c r="F615" s="177" t="s">
        <v>162</v>
      </c>
      <c r="H615" s="178">
        <v>80</v>
      </c>
      <c r="I615" s="179"/>
      <c r="L615" s="175"/>
      <c r="M615" s="180"/>
      <c r="N615" s="181"/>
      <c r="O615" s="181"/>
      <c r="P615" s="181"/>
      <c r="Q615" s="181"/>
      <c r="R615" s="181"/>
      <c r="S615" s="181"/>
      <c r="T615" s="182"/>
      <c r="AT615" s="176" t="s">
        <v>159</v>
      </c>
      <c r="AU615" s="176" t="s">
        <v>78</v>
      </c>
      <c r="AV615" s="14" t="s">
        <v>157</v>
      </c>
      <c r="AW615" s="14" t="s">
        <v>31</v>
      </c>
      <c r="AX615" s="14" t="s">
        <v>76</v>
      </c>
      <c r="AY615" s="176" t="s">
        <v>151</v>
      </c>
    </row>
    <row r="616" spans="2:65" s="1" customFormat="1" ht="16.5" customHeight="1">
      <c r="B616" s="146"/>
      <c r="C616" s="147" t="s">
        <v>956</v>
      </c>
      <c r="D616" s="147" t="s">
        <v>153</v>
      </c>
      <c r="E616" s="148" t="s">
        <v>957</v>
      </c>
      <c r="F616" s="149" t="s">
        <v>958</v>
      </c>
      <c r="G616" s="150" t="s">
        <v>446</v>
      </c>
      <c r="H616" s="151">
        <v>16.8</v>
      </c>
      <c r="I616" s="152"/>
      <c r="J616" s="153">
        <f>ROUND(I616*H616,2)</f>
        <v>0</v>
      </c>
      <c r="K616" s="149" t="s">
        <v>1</v>
      </c>
      <c r="L616" s="31"/>
      <c r="M616" s="154" t="s">
        <v>1</v>
      </c>
      <c r="N616" s="155" t="s">
        <v>40</v>
      </c>
      <c r="O616" s="50"/>
      <c r="P616" s="156">
        <f>O616*H616</f>
        <v>0</v>
      </c>
      <c r="Q616" s="156">
        <v>0</v>
      </c>
      <c r="R616" s="156">
        <f>Q616*H616</f>
        <v>0</v>
      </c>
      <c r="S616" s="156">
        <v>0</v>
      </c>
      <c r="T616" s="157">
        <f>S616*H616</f>
        <v>0</v>
      </c>
      <c r="AR616" s="17" t="s">
        <v>157</v>
      </c>
      <c r="AT616" s="17" t="s">
        <v>153</v>
      </c>
      <c r="AU616" s="17" t="s">
        <v>78</v>
      </c>
      <c r="AY616" s="17" t="s">
        <v>151</v>
      </c>
      <c r="BE616" s="158">
        <f>IF(N616="základní",J616,0)</f>
        <v>0</v>
      </c>
      <c r="BF616" s="158">
        <f>IF(N616="snížená",J616,0)</f>
        <v>0</v>
      </c>
      <c r="BG616" s="158">
        <f>IF(N616="zákl. přenesená",J616,0)</f>
        <v>0</v>
      </c>
      <c r="BH616" s="158">
        <f>IF(N616="sníž. přenesená",J616,0)</f>
        <v>0</v>
      </c>
      <c r="BI616" s="158">
        <f>IF(N616="nulová",J616,0)</f>
        <v>0</v>
      </c>
      <c r="BJ616" s="17" t="s">
        <v>76</v>
      </c>
      <c r="BK616" s="158">
        <f>ROUND(I616*H616,2)</f>
        <v>0</v>
      </c>
      <c r="BL616" s="17" t="s">
        <v>157</v>
      </c>
      <c r="BM616" s="17" t="s">
        <v>959</v>
      </c>
    </row>
    <row r="617" spans="2:65" s="12" customFormat="1" ht="11.25">
      <c r="B617" s="159"/>
      <c r="D617" s="160" t="s">
        <v>159</v>
      </c>
      <c r="E617" s="161" t="s">
        <v>1</v>
      </c>
      <c r="F617" s="162" t="s">
        <v>960</v>
      </c>
      <c r="H617" s="161" t="s">
        <v>1</v>
      </c>
      <c r="I617" s="163"/>
      <c r="L617" s="159"/>
      <c r="M617" s="164"/>
      <c r="N617" s="165"/>
      <c r="O617" s="165"/>
      <c r="P617" s="165"/>
      <c r="Q617" s="165"/>
      <c r="R617" s="165"/>
      <c r="S617" s="165"/>
      <c r="T617" s="166"/>
      <c r="AT617" s="161" t="s">
        <v>159</v>
      </c>
      <c r="AU617" s="161" t="s">
        <v>78</v>
      </c>
      <c r="AV617" s="12" t="s">
        <v>76</v>
      </c>
      <c r="AW617" s="12" t="s">
        <v>31</v>
      </c>
      <c r="AX617" s="12" t="s">
        <v>69</v>
      </c>
      <c r="AY617" s="161" t="s">
        <v>151</v>
      </c>
    </row>
    <row r="618" spans="2:65" s="13" customFormat="1" ht="11.25">
      <c r="B618" s="167"/>
      <c r="D618" s="160" t="s">
        <v>159</v>
      </c>
      <c r="E618" s="168" t="s">
        <v>1</v>
      </c>
      <c r="F618" s="169" t="s">
        <v>961</v>
      </c>
      <c r="H618" s="170">
        <v>16.8</v>
      </c>
      <c r="I618" s="171"/>
      <c r="L618" s="167"/>
      <c r="M618" s="172"/>
      <c r="N618" s="173"/>
      <c r="O618" s="173"/>
      <c r="P618" s="173"/>
      <c r="Q618" s="173"/>
      <c r="R618" s="173"/>
      <c r="S618" s="173"/>
      <c r="T618" s="174"/>
      <c r="AT618" s="168" t="s">
        <v>159</v>
      </c>
      <c r="AU618" s="168" t="s">
        <v>78</v>
      </c>
      <c r="AV618" s="13" t="s">
        <v>78</v>
      </c>
      <c r="AW618" s="13" t="s">
        <v>31</v>
      </c>
      <c r="AX618" s="13" t="s">
        <v>69</v>
      </c>
      <c r="AY618" s="168" t="s">
        <v>151</v>
      </c>
    </row>
    <row r="619" spans="2:65" s="14" customFormat="1" ht="11.25">
      <c r="B619" s="175"/>
      <c r="D619" s="160" t="s">
        <v>159</v>
      </c>
      <c r="E619" s="176" t="s">
        <v>1</v>
      </c>
      <c r="F619" s="177" t="s">
        <v>162</v>
      </c>
      <c r="H619" s="178">
        <v>16.8</v>
      </c>
      <c r="I619" s="179"/>
      <c r="L619" s="175"/>
      <c r="M619" s="180"/>
      <c r="N619" s="181"/>
      <c r="O619" s="181"/>
      <c r="P619" s="181"/>
      <c r="Q619" s="181"/>
      <c r="R619" s="181"/>
      <c r="S619" s="181"/>
      <c r="T619" s="182"/>
      <c r="AT619" s="176" t="s">
        <v>159</v>
      </c>
      <c r="AU619" s="176" t="s">
        <v>78</v>
      </c>
      <c r="AV619" s="14" t="s">
        <v>157</v>
      </c>
      <c r="AW619" s="14" t="s">
        <v>31</v>
      </c>
      <c r="AX619" s="14" t="s">
        <v>76</v>
      </c>
      <c r="AY619" s="176" t="s">
        <v>151</v>
      </c>
    </row>
    <row r="620" spans="2:65" s="1" customFormat="1" ht="16.5" customHeight="1">
      <c r="B620" s="146"/>
      <c r="C620" s="147" t="s">
        <v>962</v>
      </c>
      <c r="D620" s="147" t="s">
        <v>153</v>
      </c>
      <c r="E620" s="148" t="s">
        <v>963</v>
      </c>
      <c r="F620" s="149" t="s">
        <v>964</v>
      </c>
      <c r="G620" s="150" t="s">
        <v>446</v>
      </c>
      <c r="H620" s="151">
        <v>336</v>
      </c>
      <c r="I620" s="152"/>
      <c r="J620" s="153">
        <f>ROUND(I620*H620,2)</f>
        <v>0</v>
      </c>
      <c r="K620" s="149" t="s">
        <v>1</v>
      </c>
      <c r="L620" s="31"/>
      <c r="M620" s="154" t="s">
        <v>1</v>
      </c>
      <c r="N620" s="155" t="s">
        <v>40</v>
      </c>
      <c r="O620" s="50"/>
      <c r="P620" s="156">
        <f>O620*H620</f>
        <v>0</v>
      </c>
      <c r="Q620" s="156">
        <v>0</v>
      </c>
      <c r="R620" s="156">
        <f>Q620*H620</f>
        <v>0</v>
      </c>
      <c r="S620" s="156">
        <v>0</v>
      </c>
      <c r="T620" s="157">
        <f>S620*H620</f>
        <v>0</v>
      </c>
      <c r="AR620" s="17" t="s">
        <v>157</v>
      </c>
      <c r="AT620" s="17" t="s">
        <v>153</v>
      </c>
      <c r="AU620" s="17" t="s">
        <v>78</v>
      </c>
      <c r="AY620" s="17" t="s">
        <v>151</v>
      </c>
      <c r="BE620" s="158">
        <f>IF(N620="základní",J620,0)</f>
        <v>0</v>
      </c>
      <c r="BF620" s="158">
        <f>IF(N620="snížená",J620,0)</f>
        <v>0</v>
      </c>
      <c r="BG620" s="158">
        <f>IF(N620="zákl. přenesená",J620,0)</f>
        <v>0</v>
      </c>
      <c r="BH620" s="158">
        <f>IF(N620="sníž. přenesená",J620,0)</f>
        <v>0</v>
      </c>
      <c r="BI620" s="158">
        <f>IF(N620="nulová",J620,0)</f>
        <v>0</v>
      </c>
      <c r="BJ620" s="17" t="s">
        <v>76</v>
      </c>
      <c r="BK620" s="158">
        <f>ROUND(I620*H620,2)</f>
        <v>0</v>
      </c>
      <c r="BL620" s="17" t="s">
        <v>157</v>
      </c>
      <c r="BM620" s="17" t="s">
        <v>965</v>
      </c>
    </row>
    <row r="621" spans="2:65" s="13" customFormat="1" ht="11.25">
      <c r="B621" s="167"/>
      <c r="D621" s="160" t="s">
        <v>159</v>
      </c>
      <c r="E621" s="168" t="s">
        <v>1</v>
      </c>
      <c r="F621" s="169" t="s">
        <v>966</v>
      </c>
      <c r="H621" s="170">
        <v>336</v>
      </c>
      <c r="I621" s="171"/>
      <c r="L621" s="167"/>
      <c r="M621" s="172"/>
      <c r="N621" s="173"/>
      <c r="O621" s="173"/>
      <c r="P621" s="173"/>
      <c r="Q621" s="173"/>
      <c r="R621" s="173"/>
      <c r="S621" s="173"/>
      <c r="T621" s="174"/>
      <c r="AT621" s="168" t="s">
        <v>159</v>
      </c>
      <c r="AU621" s="168" t="s">
        <v>78</v>
      </c>
      <c r="AV621" s="13" t="s">
        <v>78</v>
      </c>
      <c r="AW621" s="13" t="s">
        <v>31</v>
      </c>
      <c r="AX621" s="13" t="s">
        <v>69</v>
      </c>
      <c r="AY621" s="168" t="s">
        <v>151</v>
      </c>
    </row>
    <row r="622" spans="2:65" s="14" customFormat="1" ht="11.25">
      <c r="B622" s="175"/>
      <c r="D622" s="160" t="s">
        <v>159</v>
      </c>
      <c r="E622" s="176" t="s">
        <v>1</v>
      </c>
      <c r="F622" s="177" t="s">
        <v>162</v>
      </c>
      <c r="H622" s="178">
        <v>336</v>
      </c>
      <c r="I622" s="179"/>
      <c r="L622" s="175"/>
      <c r="M622" s="180"/>
      <c r="N622" s="181"/>
      <c r="O622" s="181"/>
      <c r="P622" s="181"/>
      <c r="Q622" s="181"/>
      <c r="R622" s="181"/>
      <c r="S622" s="181"/>
      <c r="T622" s="182"/>
      <c r="AT622" s="176" t="s">
        <v>159</v>
      </c>
      <c r="AU622" s="176" t="s">
        <v>78</v>
      </c>
      <c r="AV622" s="14" t="s">
        <v>157</v>
      </c>
      <c r="AW622" s="14" t="s">
        <v>31</v>
      </c>
      <c r="AX622" s="14" t="s">
        <v>76</v>
      </c>
      <c r="AY622" s="176" t="s">
        <v>151</v>
      </c>
    </row>
    <row r="623" spans="2:65" s="1" customFormat="1" ht="16.5" customHeight="1">
      <c r="B623" s="146"/>
      <c r="C623" s="147" t="s">
        <v>967</v>
      </c>
      <c r="D623" s="147" t="s">
        <v>153</v>
      </c>
      <c r="E623" s="148" t="s">
        <v>968</v>
      </c>
      <c r="F623" s="149" t="s">
        <v>969</v>
      </c>
      <c r="G623" s="150" t="s">
        <v>446</v>
      </c>
      <c r="H623" s="151">
        <v>16.8</v>
      </c>
      <c r="I623" s="152"/>
      <c r="J623" s="153">
        <f>ROUND(I623*H623,2)</f>
        <v>0</v>
      </c>
      <c r="K623" s="149" t="s">
        <v>1</v>
      </c>
      <c r="L623" s="31"/>
      <c r="M623" s="154" t="s">
        <v>1</v>
      </c>
      <c r="N623" s="155" t="s">
        <v>40</v>
      </c>
      <c r="O623" s="50"/>
      <c r="P623" s="156">
        <f>O623*H623</f>
        <v>0</v>
      </c>
      <c r="Q623" s="156">
        <v>0</v>
      </c>
      <c r="R623" s="156">
        <f>Q623*H623</f>
        <v>0</v>
      </c>
      <c r="S623" s="156">
        <v>0</v>
      </c>
      <c r="T623" s="157">
        <f>S623*H623</f>
        <v>0</v>
      </c>
      <c r="AR623" s="17" t="s">
        <v>157</v>
      </c>
      <c r="AT623" s="17" t="s">
        <v>153</v>
      </c>
      <c r="AU623" s="17" t="s">
        <v>78</v>
      </c>
      <c r="AY623" s="17" t="s">
        <v>151</v>
      </c>
      <c r="BE623" s="158">
        <f>IF(N623="základní",J623,0)</f>
        <v>0</v>
      </c>
      <c r="BF623" s="158">
        <f>IF(N623="snížená",J623,0)</f>
        <v>0</v>
      </c>
      <c r="BG623" s="158">
        <f>IF(N623="zákl. přenesená",J623,0)</f>
        <v>0</v>
      </c>
      <c r="BH623" s="158">
        <f>IF(N623="sníž. přenesená",J623,0)</f>
        <v>0</v>
      </c>
      <c r="BI623" s="158">
        <f>IF(N623="nulová",J623,0)</f>
        <v>0</v>
      </c>
      <c r="BJ623" s="17" t="s">
        <v>76</v>
      </c>
      <c r="BK623" s="158">
        <f>ROUND(I623*H623,2)</f>
        <v>0</v>
      </c>
      <c r="BL623" s="17" t="s">
        <v>157</v>
      </c>
      <c r="BM623" s="17" t="s">
        <v>970</v>
      </c>
    </row>
    <row r="624" spans="2:65" s="1" customFormat="1" ht="16.5" customHeight="1">
      <c r="B624" s="146"/>
      <c r="C624" s="147" t="s">
        <v>971</v>
      </c>
      <c r="D624" s="147" t="s">
        <v>153</v>
      </c>
      <c r="E624" s="148" t="s">
        <v>972</v>
      </c>
      <c r="F624" s="149" t="s">
        <v>973</v>
      </c>
      <c r="G624" s="150" t="s">
        <v>156</v>
      </c>
      <c r="H624" s="151">
        <v>144</v>
      </c>
      <c r="I624" s="152"/>
      <c r="J624" s="153">
        <f>ROUND(I624*H624,2)</f>
        <v>0</v>
      </c>
      <c r="K624" s="149" t="s">
        <v>1</v>
      </c>
      <c r="L624" s="31"/>
      <c r="M624" s="154" t="s">
        <v>1</v>
      </c>
      <c r="N624" s="155" t="s">
        <v>40</v>
      </c>
      <c r="O624" s="50"/>
      <c r="P624" s="156">
        <f>O624*H624</f>
        <v>0</v>
      </c>
      <c r="Q624" s="156">
        <v>0</v>
      </c>
      <c r="R624" s="156">
        <f>Q624*H624</f>
        <v>0</v>
      </c>
      <c r="S624" s="156">
        <v>0</v>
      </c>
      <c r="T624" s="157">
        <f>S624*H624</f>
        <v>0</v>
      </c>
      <c r="AR624" s="17" t="s">
        <v>157</v>
      </c>
      <c r="AT624" s="17" t="s">
        <v>153</v>
      </c>
      <c r="AU624" s="17" t="s">
        <v>78</v>
      </c>
      <c r="AY624" s="17" t="s">
        <v>151</v>
      </c>
      <c r="BE624" s="158">
        <f>IF(N624="základní",J624,0)</f>
        <v>0</v>
      </c>
      <c r="BF624" s="158">
        <f>IF(N624="snížená",J624,0)</f>
        <v>0</v>
      </c>
      <c r="BG624" s="158">
        <f>IF(N624="zákl. přenesená",J624,0)</f>
        <v>0</v>
      </c>
      <c r="BH624" s="158">
        <f>IF(N624="sníž. přenesená",J624,0)</f>
        <v>0</v>
      </c>
      <c r="BI624" s="158">
        <f>IF(N624="nulová",J624,0)</f>
        <v>0</v>
      </c>
      <c r="BJ624" s="17" t="s">
        <v>76</v>
      </c>
      <c r="BK624" s="158">
        <f>ROUND(I624*H624,2)</f>
        <v>0</v>
      </c>
      <c r="BL624" s="17" t="s">
        <v>157</v>
      </c>
      <c r="BM624" s="17" t="s">
        <v>974</v>
      </c>
    </row>
    <row r="625" spans="2:65" s="13" customFormat="1" ht="11.25">
      <c r="B625" s="167"/>
      <c r="D625" s="160" t="s">
        <v>159</v>
      </c>
      <c r="E625" s="168" t="s">
        <v>1</v>
      </c>
      <c r="F625" s="169" t="s">
        <v>638</v>
      </c>
      <c r="H625" s="170">
        <v>144</v>
      </c>
      <c r="I625" s="171"/>
      <c r="L625" s="167"/>
      <c r="M625" s="172"/>
      <c r="N625" s="173"/>
      <c r="O625" s="173"/>
      <c r="P625" s="173"/>
      <c r="Q625" s="173"/>
      <c r="R625" s="173"/>
      <c r="S625" s="173"/>
      <c r="T625" s="174"/>
      <c r="AT625" s="168" t="s">
        <v>159</v>
      </c>
      <c r="AU625" s="168" t="s">
        <v>78</v>
      </c>
      <c r="AV625" s="13" t="s">
        <v>78</v>
      </c>
      <c r="AW625" s="13" t="s">
        <v>31</v>
      </c>
      <c r="AX625" s="13" t="s">
        <v>69</v>
      </c>
      <c r="AY625" s="168" t="s">
        <v>151</v>
      </c>
    </row>
    <row r="626" spans="2:65" s="14" customFormat="1" ht="11.25">
      <c r="B626" s="175"/>
      <c r="D626" s="160" t="s">
        <v>159</v>
      </c>
      <c r="E626" s="176" t="s">
        <v>1</v>
      </c>
      <c r="F626" s="177" t="s">
        <v>162</v>
      </c>
      <c r="H626" s="178">
        <v>144</v>
      </c>
      <c r="I626" s="179"/>
      <c r="L626" s="175"/>
      <c r="M626" s="180"/>
      <c r="N626" s="181"/>
      <c r="O626" s="181"/>
      <c r="P626" s="181"/>
      <c r="Q626" s="181"/>
      <c r="R626" s="181"/>
      <c r="S626" s="181"/>
      <c r="T626" s="182"/>
      <c r="AT626" s="176" t="s">
        <v>159</v>
      </c>
      <c r="AU626" s="176" t="s">
        <v>78</v>
      </c>
      <c r="AV626" s="14" t="s">
        <v>157</v>
      </c>
      <c r="AW626" s="14" t="s">
        <v>31</v>
      </c>
      <c r="AX626" s="14" t="s">
        <v>76</v>
      </c>
      <c r="AY626" s="176" t="s">
        <v>151</v>
      </c>
    </row>
    <row r="627" spans="2:65" s="1" customFormat="1" ht="16.5" customHeight="1">
      <c r="B627" s="146"/>
      <c r="C627" s="147" t="s">
        <v>975</v>
      </c>
      <c r="D627" s="147" t="s">
        <v>153</v>
      </c>
      <c r="E627" s="148" t="s">
        <v>976</v>
      </c>
      <c r="F627" s="149" t="s">
        <v>977</v>
      </c>
      <c r="G627" s="150" t="s">
        <v>225</v>
      </c>
      <c r="H627" s="151">
        <v>10</v>
      </c>
      <c r="I627" s="152"/>
      <c r="J627" s="153">
        <f>ROUND(I627*H627,2)</f>
        <v>0</v>
      </c>
      <c r="K627" s="149" t="s">
        <v>1</v>
      </c>
      <c r="L627" s="31"/>
      <c r="M627" s="154" t="s">
        <v>1</v>
      </c>
      <c r="N627" s="155" t="s">
        <v>40</v>
      </c>
      <c r="O627" s="50"/>
      <c r="P627" s="156">
        <f>O627*H627</f>
        <v>0</v>
      </c>
      <c r="Q627" s="156">
        <v>0</v>
      </c>
      <c r="R627" s="156">
        <f>Q627*H627</f>
        <v>0</v>
      </c>
      <c r="S627" s="156">
        <v>0</v>
      </c>
      <c r="T627" s="157">
        <f>S627*H627</f>
        <v>0</v>
      </c>
      <c r="AR627" s="17" t="s">
        <v>157</v>
      </c>
      <c r="AT627" s="17" t="s">
        <v>153</v>
      </c>
      <c r="AU627" s="17" t="s">
        <v>78</v>
      </c>
      <c r="AY627" s="17" t="s">
        <v>151</v>
      </c>
      <c r="BE627" s="158">
        <f>IF(N627="základní",J627,0)</f>
        <v>0</v>
      </c>
      <c r="BF627" s="158">
        <f>IF(N627="snížená",J627,0)</f>
        <v>0</v>
      </c>
      <c r="BG627" s="158">
        <f>IF(N627="zákl. přenesená",J627,0)</f>
        <v>0</v>
      </c>
      <c r="BH627" s="158">
        <f>IF(N627="sníž. přenesená",J627,0)</f>
        <v>0</v>
      </c>
      <c r="BI627" s="158">
        <f>IF(N627="nulová",J627,0)</f>
        <v>0</v>
      </c>
      <c r="BJ627" s="17" t="s">
        <v>76</v>
      </c>
      <c r="BK627" s="158">
        <f>ROUND(I627*H627,2)</f>
        <v>0</v>
      </c>
      <c r="BL627" s="17" t="s">
        <v>157</v>
      </c>
      <c r="BM627" s="17" t="s">
        <v>978</v>
      </c>
    </row>
    <row r="628" spans="2:65" s="1" customFormat="1" ht="16.5" customHeight="1">
      <c r="B628" s="146"/>
      <c r="C628" s="147" t="s">
        <v>979</v>
      </c>
      <c r="D628" s="147" t="s">
        <v>153</v>
      </c>
      <c r="E628" s="148" t="s">
        <v>980</v>
      </c>
      <c r="F628" s="149" t="s">
        <v>981</v>
      </c>
      <c r="G628" s="150" t="s">
        <v>225</v>
      </c>
      <c r="H628" s="151">
        <v>4</v>
      </c>
      <c r="I628" s="152"/>
      <c r="J628" s="153">
        <f>ROUND(I628*H628,2)</f>
        <v>0</v>
      </c>
      <c r="K628" s="149" t="s">
        <v>1</v>
      </c>
      <c r="L628" s="31"/>
      <c r="M628" s="154" t="s">
        <v>1</v>
      </c>
      <c r="N628" s="155" t="s">
        <v>40</v>
      </c>
      <c r="O628" s="50"/>
      <c r="P628" s="156">
        <f>O628*H628</f>
        <v>0</v>
      </c>
      <c r="Q628" s="156">
        <v>0</v>
      </c>
      <c r="R628" s="156">
        <f>Q628*H628</f>
        <v>0</v>
      </c>
      <c r="S628" s="156">
        <v>0</v>
      </c>
      <c r="T628" s="157">
        <f>S628*H628</f>
        <v>0</v>
      </c>
      <c r="AR628" s="17" t="s">
        <v>157</v>
      </c>
      <c r="AT628" s="17" t="s">
        <v>153</v>
      </c>
      <c r="AU628" s="17" t="s">
        <v>78</v>
      </c>
      <c r="AY628" s="17" t="s">
        <v>151</v>
      </c>
      <c r="BE628" s="158">
        <f>IF(N628="základní",J628,0)</f>
        <v>0</v>
      </c>
      <c r="BF628" s="158">
        <f>IF(N628="snížená",J628,0)</f>
        <v>0</v>
      </c>
      <c r="BG628" s="158">
        <f>IF(N628="zákl. přenesená",J628,0)</f>
        <v>0</v>
      </c>
      <c r="BH628" s="158">
        <f>IF(N628="sníž. přenesená",J628,0)</f>
        <v>0</v>
      </c>
      <c r="BI628" s="158">
        <f>IF(N628="nulová",J628,0)</f>
        <v>0</v>
      </c>
      <c r="BJ628" s="17" t="s">
        <v>76</v>
      </c>
      <c r="BK628" s="158">
        <f>ROUND(I628*H628,2)</f>
        <v>0</v>
      </c>
      <c r="BL628" s="17" t="s">
        <v>157</v>
      </c>
      <c r="BM628" s="17" t="s">
        <v>982</v>
      </c>
    </row>
    <row r="629" spans="2:65" s="13" customFormat="1" ht="11.25">
      <c r="B629" s="167"/>
      <c r="D629" s="160" t="s">
        <v>159</v>
      </c>
      <c r="E629" s="168" t="s">
        <v>1</v>
      </c>
      <c r="F629" s="169" t="s">
        <v>983</v>
      </c>
      <c r="H629" s="170">
        <v>4</v>
      </c>
      <c r="I629" s="171"/>
      <c r="L629" s="167"/>
      <c r="M629" s="172"/>
      <c r="N629" s="173"/>
      <c r="O629" s="173"/>
      <c r="P629" s="173"/>
      <c r="Q629" s="173"/>
      <c r="R629" s="173"/>
      <c r="S629" s="173"/>
      <c r="T629" s="174"/>
      <c r="AT629" s="168" t="s">
        <v>159</v>
      </c>
      <c r="AU629" s="168" t="s">
        <v>78</v>
      </c>
      <c r="AV629" s="13" t="s">
        <v>78</v>
      </c>
      <c r="AW629" s="13" t="s">
        <v>31</v>
      </c>
      <c r="AX629" s="13" t="s">
        <v>69</v>
      </c>
      <c r="AY629" s="168" t="s">
        <v>151</v>
      </c>
    </row>
    <row r="630" spans="2:65" s="14" customFormat="1" ht="11.25">
      <c r="B630" s="175"/>
      <c r="D630" s="160" t="s">
        <v>159</v>
      </c>
      <c r="E630" s="176" t="s">
        <v>1</v>
      </c>
      <c r="F630" s="177" t="s">
        <v>162</v>
      </c>
      <c r="H630" s="178">
        <v>4</v>
      </c>
      <c r="I630" s="179"/>
      <c r="L630" s="175"/>
      <c r="M630" s="180"/>
      <c r="N630" s="181"/>
      <c r="O630" s="181"/>
      <c r="P630" s="181"/>
      <c r="Q630" s="181"/>
      <c r="R630" s="181"/>
      <c r="S630" s="181"/>
      <c r="T630" s="182"/>
      <c r="AT630" s="176" t="s">
        <v>159</v>
      </c>
      <c r="AU630" s="176" t="s">
        <v>78</v>
      </c>
      <c r="AV630" s="14" t="s">
        <v>157</v>
      </c>
      <c r="AW630" s="14" t="s">
        <v>31</v>
      </c>
      <c r="AX630" s="14" t="s">
        <v>76</v>
      </c>
      <c r="AY630" s="176" t="s">
        <v>151</v>
      </c>
    </row>
    <row r="631" spans="2:65" s="1" customFormat="1" ht="16.5" customHeight="1">
      <c r="B631" s="146"/>
      <c r="C631" s="147" t="s">
        <v>984</v>
      </c>
      <c r="D631" s="147" t="s">
        <v>153</v>
      </c>
      <c r="E631" s="148" t="s">
        <v>985</v>
      </c>
      <c r="F631" s="149" t="s">
        <v>986</v>
      </c>
      <c r="G631" s="150" t="s">
        <v>225</v>
      </c>
      <c r="H631" s="151">
        <v>4</v>
      </c>
      <c r="I631" s="152"/>
      <c r="J631" s="153">
        <f>ROUND(I631*H631,2)</f>
        <v>0</v>
      </c>
      <c r="K631" s="149" t="s">
        <v>1</v>
      </c>
      <c r="L631" s="31"/>
      <c r="M631" s="154" t="s">
        <v>1</v>
      </c>
      <c r="N631" s="155" t="s">
        <v>40</v>
      </c>
      <c r="O631" s="50"/>
      <c r="P631" s="156">
        <f>O631*H631</f>
        <v>0</v>
      </c>
      <c r="Q631" s="156">
        <v>0</v>
      </c>
      <c r="R631" s="156">
        <f>Q631*H631</f>
        <v>0</v>
      </c>
      <c r="S631" s="156">
        <v>0</v>
      </c>
      <c r="T631" s="157">
        <f>S631*H631</f>
        <v>0</v>
      </c>
      <c r="AR631" s="17" t="s">
        <v>157</v>
      </c>
      <c r="AT631" s="17" t="s">
        <v>153</v>
      </c>
      <c r="AU631" s="17" t="s">
        <v>78</v>
      </c>
      <c r="AY631" s="17" t="s">
        <v>151</v>
      </c>
      <c r="BE631" s="158">
        <f>IF(N631="základní",J631,0)</f>
        <v>0</v>
      </c>
      <c r="BF631" s="158">
        <f>IF(N631="snížená",J631,0)</f>
        <v>0</v>
      </c>
      <c r="BG631" s="158">
        <f>IF(N631="zákl. přenesená",J631,0)</f>
        <v>0</v>
      </c>
      <c r="BH631" s="158">
        <f>IF(N631="sníž. přenesená",J631,0)</f>
        <v>0</v>
      </c>
      <c r="BI631" s="158">
        <f>IF(N631="nulová",J631,0)</f>
        <v>0</v>
      </c>
      <c r="BJ631" s="17" t="s">
        <v>76</v>
      </c>
      <c r="BK631" s="158">
        <f>ROUND(I631*H631,2)</f>
        <v>0</v>
      </c>
      <c r="BL631" s="17" t="s">
        <v>157</v>
      </c>
      <c r="BM631" s="17" t="s">
        <v>987</v>
      </c>
    </row>
    <row r="632" spans="2:65" s="13" customFormat="1" ht="11.25">
      <c r="B632" s="167"/>
      <c r="D632" s="160" t="s">
        <v>159</v>
      </c>
      <c r="E632" s="168" t="s">
        <v>1</v>
      </c>
      <c r="F632" s="169" t="s">
        <v>983</v>
      </c>
      <c r="H632" s="170">
        <v>4</v>
      </c>
      <c r="I632" s="171"/>
      <c r="L632" s="167"/>
      <c r="M632" s="172"/>
      <c r="N632" s="173"/>
      <c r="O632" s="173"/>
      <c r="P632" s="173"/>
      <c r="Q632" s="173"/>
      <c r="R632" s="173"/>
      <c r="S632" s="173"/>
      <c r="T632" s="174"/>
      <c r="AT632" s="168" t="s">
        <v>159</v>
      </c>
      <c r="AU632" s="168" t="s">
        <v>78</v>
      </c>
      <c r="AV632" s="13" t="s">
        <v>78</v>
      </c>
      <c r="AW632" s="13" t="s">
        <v>31</v>
      </c>
      <c r="AX632" s="13" t="s">
        <v>69</v>
      </c>
      <c r="AY632" s="168" t="s">
        <v>151</v>
      </c>
    </row>
    <row r="633" spans="2:65" s="14" customFormat="1" ht="11.25">
      <c r="B633" s="175"/>
      <c r="D633" s="160" t="s">
        <v>159</v>
      </c>
      <c r="E633" s="176" t="s">
        <v>1</v>
      </c>
      <c r="F633" s="177" t="s">
        <v>162</v>
      </c>
      <c r="H633" s="178">
        <v>4</v>
      </c>
      <c r="I633" s="179"/>
      <c r="L633" s="175"/>
      <c r="M633" s="180"/>
      <c r="N633" s="181"/>
      <c r="O633" s="181"/>
      <c r="P633" s="181"/>
      <c r="Q633" s="181"/>
      <c r="R633" s="181"/>
      <c r="S633" s="181"/>
      <c r="T633" s="182"/>
      <c r="AT633" s="176" t="s">
        <v>159</v>
      </c>
      <c r="AU633" s="176" t="s">
        <v>78</v>
      </c>
      <c r="AV633" s="14" t="s">
        <v>157</v>
      </c>
      <c r="AW633" s="14" t="s">
        <v>31</v>
      </c>
      <c r="AX633" s="14" t="s">
        <v>76</v>
      </c>
      <c r="AY633" s="176" t="s">
        <v>151</v>
      </c>
    </row>
    <row r="634" spans="2:65" s="1" customFormat="1" ht="22.5" customHeight="1">
      <c r="B634" s="146"/>
      <c r="C634" s="147" t="s">
        <v>988</v>
      </c>
      <c r="D634" s="147" t="s">
        <v>153</v>
      </c>
      <c r="E634" s="148" t="s">
        <v>989</v>
      </c>
      <c r="F634" s="149" t="s">
        <v>990</v>
      </c>
      <c r="G634" s="150" t="s">
        <v>225</v>
      </c>
      <c r="H634" s="151">
        <v>1</v>
      </c>
      <c r="I634" s="152"/>
      <c r="J634" s="153">
        <f>ROUND(I634*H634,2)</f>
        <v>0</v>
      </c>
      <c r="K634" s="149" t="s">
        <v>1</v>
      </c>
      <c r="L634" s="31"/>
      <c r="M634" s="154" t="s">
        <v>1</v>
      </c>
      <c r="N634" s="155" t="s">
        <v>40</v>
      </c>
      <c r="O634" s="50"/>
      <c r="P634" s="156">
        <f>O634*H634</f>
        <v>0</v>
      </c>
      <c r="Q634" s="156">
        <v>0</v>
      </c>
      <c r="R634" s="156">
        <f>Q634*H634</f>
        <v>0</v>
      </c>
      <c r="S634" s="156">
        <v>0</v>
      </c>
      <c r="T634" s="157">
        <f>S634*H634</f>
        <v>0</v>
      </c>
      <c r="AR634" s="17" t="s">
        <v>157</v>
      </c>
      <c r="AT634" s="17" t="s">
        <v>153</v>
      </c>
      <c r="AU634" s="17" t="s">
        <v>78</v>
      </c>
      <c r="AY634" s="17" t="s">
        <v>151</v>
      </c>
      <c r="BE634" s="158">
        <f>IF(N634="základní",J634,0)</f>
        <v>0</v>
      </c>
      <c r="BF634" s="158">
        <f>IF(N634="snížená",J634,0)</f>
        <v>0</v>
      </c>
      <c r="BG634" s="158">
        <f>IF(N634="zákl. přenesená",J634,0)</f>
        <v>0</v>
      </c>
      <c r="BH634" s="158">
        <f>IF(N634="sníž. přenesená",J634,0)</f>
        <v>0</v>
      </c>
      <c r="BI634" s="158">
        <f>IF(N634="nulová",J634,0)</f>
        <v>0</v>
      </c>
      <c r="BJ634" s="17" t="s">
        <v>76</v>
      </c>
      <c r="BK634" s="158">
        <f>ROUND(I634*H634,2)</f>
        <v>0</v>
      </c>
      <c r="BL634" s="17" t="s">
        <v>157</v>
      </c>
      <c r="BM634" s="17" t="s">
        <v>991</v>
      </c>
    </row>
    <row r="635" spans="2:65" s="1" customFormat="1" ht="16.5" customHeight="1">
      <c r="B635" s="146"/>
      <c r="C635" s="147" t="s">
        <v>992</v>
      </c>
      <c r="D635" s="147" t="s">
        <v>153</v>
      </c>
      <c r="E635" s="148" t="s">
        <v>993</v>
      </c>
      <c r="F635" s="149" t="s">
        <v>994</v>
      </c>
      <c r="G635" s="150" t="s">
        <v>156</v>
      </c>
      <c r="H635" s="151">
        <v>4.1399999999999997</v>
      </c>
      <c r="I635" s="152"/>
      <c r="J635" s="153">
        <f>ROUND(I635*H635,2)</f>
        <v>0</v>
      </c>
      <c r="K635" s="149" t="s">
        <v>1</v>
      </c>
      <c r="L635" s="31"/>
      <c r="M635" s="154" t="s">
        <v>1</v>
      </c>
      <c r="N635" s="155" t="s">
        <v>40</v>
      </c>
      <c r="O635" s="50"/>
      <c r="P635" s="156">
        <f>O635*H635</f>
        <v>0</v>
      </c>
      <c r="Q635" s="156">
        <v>0</v>
      </c>
      <c r="R635" s="156">
        <f>Q635*H635</f>
        <v>0</v>
      </c>
      <c r="S635" s="156">
        <v>0</v>
      </c>
      <c r="T635" s="157">
        <f>S635*H635</f>
        <v>0</v>
      </c>
      <c r="AR635" s="17" t="s">
        <v>157</v>
      </c>
      <c r="AT635" s="17" t="s">
        <v>153</v>
      </c>
      <c r="AU635" s="17" t="s">
        <v>78</v>
      </c>
      <c r="AY635" s="17" t="s">
        <v>151</v>
      </c>
      <c r="BE635" s="158">
        <f>IF(N635="základní",J635,0)</f>
        <v>0</v>
      </c>
      <c r="BF635" s="158">
        <f>IF(N635="snížená",J635,0)</f>
        <v>0</v>
      </c>
      <c r="BG635" s="158">
        <f>IF(N635="zákl. přenesená",J635,0)</f>
        <v>0</v>
      </c>
      <c r="BH635" s="158">
        <f>IF(N635="sníž. přenesená",J635,0)</f>
        <v>0</v>
      </c>
      <c r="BI635" s="158">
        <f>IF(N635="nulová",J635,0)</f>
        <v>0</v>
      </c>
      <c r="BJ635" s="17" t="s">
        <v>76</v>
      </c>
      <c r="BK635" s="158">
        <f>ROUND(I635*H635,2)</f>
        <v>0</v>
      </c>
      <c r="BL635" s="17" t="s">
        <v>157</v>
      </c>
      <c r="BM635" s="17" t="s">
        <v>995</v>
      </c>
    </row>
    <row r="636" spans="2:65" s="12" customFormat="1" ht="11.25">
      <c r="B636" s="159"/>
      <c r="D636" s="160" t="s">
        <v>159</v>
      </c>
      <c r="E636" s="161" t="s">
        <v>1</v>
      </c>
      <c r="F636" s="162" t="s">
        <v>464</v>
      </c>
      <c r="H636" s="161" t="s">
        <v>1</v>
      </c>
      <c r="I636" s="163"/>
      <c r="L636" s="159"/>
      <c r="M636" s="164"/>
      <c r="N636" s="165"/>
      <c r="O636" s="165"/>
      <c r="P636" s="165"/>
      <c r="Q636" s="165"/>
      <c r="R636" s="165"/>
      <c r="S636" s="165"/>
      <c r="T636" s="166"/>
      <c r="AT636" s="161" t="s">
        <v>159</v>
      </c>
      <c r="AU636" s="161" t="s">
        <v>78</v>
      </c>
      <c r="AV636" s="12" t="s">
        <v>76</v>
      </c>
      <c r="AW636" s="12" t="s">
        <v>31</v>
      </c>
      <c r="AX636" s="12" t="s">
        <v>69</v>
      </c>
      <c r="AY636" s="161" t="s">
        <v>151</v>
      </c>
    </row>
    <row r="637" spans="2:65" s="13" customFormat="1" ht="11.25">
      <c r="B637" s="167"/>
      <c r="D637" s="160" t="s">
        <v>159</v>
      </c>
      <c r="E637" s="168" t="s">
        <v>1</v>
      </c>
      <c r="F637" s="169" t="s">
        <v>996</v>
      </c>
      <c r="H637" s="170">
        <v>4.1399999999999997</v>
      </c>
      <c r="I637" s="171"/>
      <c r="L637" s="167"/>
      <c r="M637" s="172"/>
      <c r="N637" s="173"/>
      <c r="O637" s="173"/>
      <c r="P637" s="173"/>
      <c r="Q637" s="173"/>
      <c r="R637" s="173"/>
      <c r="S637" s="173"/>
      <c r="T637" s="174"/>
      <c r="AT637" s="168" t="s">
        <v>159</v>
      </c>
      <c r="AU637" s="168" t="s">
        <v>78</v>
      </c>
      <c r="AV637" s="13" t="s">
        <v>78</v>
      </c>
      <c r="AW637" s="13" t="s">
        <v>31</v>
      </c>
      <c r="AX637" s="13" t="s">
        <v>69</v>
      </c>
      <c r="AY637" s="168" t="s">
        <v>151</v>
      </c>
    </row>
    <row r="638" spans="2:65" s="14" customFormat="1" ht="11.25">
      <c r="B638" s="175"/>
      <c r="D638" s="160" t="s">
        <v>159</v>
      </c>
      <c r="E638" s="176" t="s">
        <v>1</v>
      </c>
      <c r="F638" s="177" t="s">
        <v>162</v>
      </c>
      <c r="H638" s="178">
        <v>4.1399999999999997</v>
      </c>
      <c r="I638" s="179"/>
      <c r="L638" s="175"/>
      <c r="M638" s="180"/>
      <c r="N638" s="181"/>
      <c r="O638" s="181"/>
      <c r="P638" s="181"/>
      <c r="Q638" s="181"/>
      <c r="R638" s="181"/>
      <c r="S638" s="181"/>
      <c r="T638" s="182"/>
      <c r="AT638" s="176" t="s">
        <v>159</v>
      </c>
      <c r="AU638" s="176" t="s">
        <v>78</v>
      </c>
      <c r="AV638" s="14" t="s">
        <v>157</v>
      </c>
      <c r="AW638" s="14" t="s">
        <v>31</v>
      </c>
      <c r="AX638" s="14" t="s">
        <v>76</v>
      </c>
      <c r="AY638" s="176" t="s">
        <v>151</v>
      </c>
    </row>
    <row r="639" spans="2:65" s="1" customFormat="1" ht="16.5" customHeight="1">
      <c r="B639" s="146"/>
      <c r="C639" s="147" t="s">
        <v>997</v>
      </c>
      <c r="D639" s="147" t="s">
        <v>153</v>
      </c>
      <c r="E639" s="148" t="s">
        <v>998</v>
      </c>
      <c r="F639" s="149" t="s">
        <v>999</v>
      </c>
      <c r="G639" s="150" t="s">
        <v>446</v>
      </c>
      <c r="H639" s="151">
        <v>3.2</v>
      </c>
      <c r="I639" s="152"/>
      <c r="J639" s="153">
        <f>ROUND(I639*H639,2)</f>
        <v>0</v>
      </c>
      <c r="K639" s="149" t="s">
        <v>1</v>
      </c>
      <c r="L639" s="31"/>
      <c r="M639" s="154" t="s">
        <v>1</v>
      </c>
      <c r="N639" s="155" t="s">
        <v>40</v>
      </c>
      <c r="O639" s="50"/>
      <c r="P639" s="156">
        <f>O639*H639</f>
        <v>0</v>
      </c>
      <c r="Q639" s="156">
        <v>0</v>
      </c>
      <c r="R639" s="156">
        <f>Q639*H639</f>
        <v>0</v>
      </c>
      <c r="S639" s="156">
        <v>0</v>
      </c>
      <c r="T639" s="157">
        <f>S639*H639</f>
        <v>0</v>
      </c>
      <c r="AR639" s="17" t="s">
        <v>157</v>
      </c>
      <c r="AT639" s="17" t="s">
        <v>153</v>
      </c>
      <c r="AU639" s="17" t="s">
        <v>78</v>
      </c>
      <c r="AY639" s="17" t="s">
        <v>151</v>
      </c>
      <c r="BE639" s="158">
        <f>IF(N639="základní",J639,0)</f>
        <v>0</v>
      </c>
      <c r="BF639" s="158">
        <f>IF(N639="snížená",J639,0)</f>
        <v>0</v>
      </c>
      <c r="BG639" s="158">
        <f>IF(N639="zákl. přenesená",J639,0)</f>
        <v>0</v>
      </c>
      <c r="BH639" s="158">
        <f>IF(N639="sníž. přenesená",J639,0)</f>
        <v>0</v>
      </c>
      <c r="BI639" s="158">
        <f>IF(N639="nulová",J639,0)</f>
        <v>0</v>
      </c>
      <c r="BJ639" s="17" t="s">
        <v>76</v>
      </c>
      <c r="BK639" s="158">
        <f>ROUND(I639*H639,2)</f>
        <v>0</v>
      </c>
      <c r="BL639" s="17" t="s">
        <v>157</v>
      </c>
      <c r="BM639" s="17" t="s">
        <v>1000</v>
      </c>
    </row>
    <row r="640" spans="2:65" s="12" customFormat="1" ht="11.25">
      <c r="B640" s="159"/>
      <c r="D640" s="160" t="s">
        <v>159</v>
      </c>
      <c r="E640" s="161" t="s">
        <v>1</v>
      </c>
      <c r="F640" s="162" t="s">
        <v>1001</v>
      </c>
      <c r="H640" s="161" t="s">
        <v>1</v>
      </c>
      <c r="I640" s="163"/>
      <c r="L640" s="159"/>
      <c r="M640" s="164"/>
      <c r="N640" s="165"/>
      <c r="O640" s="165"/>
      <c r="P640" s="165"/>
      <c r="Q640" s="165"/>
      <c r="R640" s="165"/>
      <c r="S640" s="165"/>
      <c r="T640" s="166"/>
      <c r="AT640" s="161" t="s">
        <v>159</v>
      </c>
      <c r="AU640" s="161" t="s">
        <v>78</v>
      </c>
      <c r="AV640" s="12" t="s">
        <v>76</v>
      </c>
      <c r="AW640" s="12" t="s">
        <v>31</v>
      </c>
      <c r="AX640" s="12" t="s">
        <v>69</v>
      </c>
      <c r="AY640" s="161" t="s">
        <v>151</v>
      </c>
    </row>
    <row r="641" spans="2:65" s="13" customFormat="1" ht="11.25">
      <c r="B641" s="167"/>
      <c r="D641" s="160" t="s">
        <v>159</v>
      </c>
      <c r="E641" s="168" t="s">
        <v>1</v>
      </c>
      <c r="F641" s="169" t="s">
        <v>1002</v>
      </c>
      <c r="H641" s="170">
        <v>3.2</v>
      </c>
      <c r="I641" s="171"/>
      <c r="L641" s="167"/>
      <c r="M641" s="172"/>
      <c r="N641" s="173"/>
      <c r="O641" s="173"/>
      <c r="P641" s="173"/>
      <c r="Q641" s="173"/>
      <c r="R641" s="173"/>
      <c r="S641" s="173"/>
      <c r="T641" s="174"/>
      <c r="AT641" s="168" t="s">
        <v>159</v>
      </c>
      <c r="AU641" s="168" t="s">
        <v>78</v>
      </c>
      <c r="AV641" s="13" t="s">
        <v>78</v>
      </c>
      <c r="AW641" s="13" t="s">
        <v>31</v>
      </c>
      <c r="AX641" s="13" t="s">
        <v>69</v>
      </c>
      <c r="AY641" s="168" t="s">
        <v>151</v>
      </c>
    </row>
    <row r="642" spans="2:65" s="14" customFormat="1" ht="11.25">
      <c r="B642" s="175"/>
      <c r="D642" s="160" t="s">
        <v>159</v>
      </c>
      <c r="E642" s="176" t="s">
        <v>1</v>
      </c>
      <c r="F642" s="177" t="s">
        <v>162</v>
      </c>
      <c r="H642" s="178">
        <v>3.2</v>
      </c>
      <c r="I642" s="179"/>
      <c r="L642" s="175"/>
      <c r="M642" s="180"/>
      <c r="N642" s="181"/>
      <c r="O642" s="181"/>
      <c r="P642" s="181"/>
      <c r="Q642" s="181"/>
      <c r="R642" s="181"/>
      <c r="S642" s="181"/>
      <c r="T642" s="182"/>
      <c r="AT642" s="176" t="s">
        <v>159</v>
      </c>
      <c r="AU642" s="176" t="s">
        <v>78</v>
      </c>
      <c r="AV642" s="14" t="s">
        <v>157</v>
      </c>
      <c r="AW642" s="14" t="s">
        <v>31</v>
      </c>
      <c r="AX642" s="14" t="s">
        <v>76</v>
      </c>
      <c r="AY642" s="176" t="s">
        <v>151</v>
      </c>
    </row>
    <row r="643" spans="2:65" s="1" customFormat="1" ht="16.5" customHeight="1">
      <c r="B643" s="146"/>
      <c r="C643" s="147" t="s">
        <v>1003</v>
      </c>
      <c r="D643" s="147" t="s">
        <v>153</v>
      </c>
      <c r="E643" s="148" t="s">
        <v>1004</v>
      </c>
      <c r="F643" s="149" t="s">
        <v>1005</v>
      </c>
      <c r="G643" s="150" t="s">
        <v>165</v>
      </c>
      <c r="H643" s="151">
        <v>0.66</v>
      </c>
      <c r="I643" s="152"/>
      <c r="J643" s="153">
        <f>ROUND(I643*H643,2)</f>
        <v>0</v>
      </c>
      <c r="K643" s="149" t="s">
        <v>1</v>
      </c>
      <c r="L643" s="31"/>
      <c r="M643" s="154" t="s">
        <v>1</v>
      </c>
      <c r="N643" s="155" t="s">
        <v>40</v>
      </c>
      <c r="O643" s="50"/>
      <c r="P643" s="156">
        <f>O643*H643</f>
        <v>0</v>
      </c>
      <c r="Q643" s="156">
        <v>0</v>
      </c>
      <c r="R643" s="156">
        <f>Q643*H643</f>
        <v>0</v>
      </c>
      <c r="S643" s="156">
        <v>0</v>
      </c>
      <c r="T643" s="157">
        <f>S643*H643</f>
        <v>0</v>
      </c>
      <c r="AR643" s="17" t="s">
        <v>157</v>
      </c>
      <c r="AT643" s="17" t="s">
        <v>153</v>
      </c>
      <c r="AU643" s="17" t="s">
        <v>78</v>
      </c>
      <c r="AY643" s="17" t="s">
        <v>151</v>
      </c>
      <c r="BE643" s="158">
        <f>IF(N643="základní",J643,0)</f>
        <v>0</v>
      </c>
      <c r="BF643" s="158">
        <f>IF(N643="snížená",J643,0)</f>
        <v>0</v>
      </c>
      <c r="BG643" s="158">
        <f>IF(N643="zákl. přenesená",J643,0)</f>
        <v>0</v>
      </c>
      <c r="BH643" s="158">
        <f>IF(N643="sníž. přenesená",J643,0)</f>
        <v>0</v>
      </c>
      <c r="BI643" s="158">
        <f>IF(N643="nulová",J643,0)</f>
        <v>0</v>
      </c>
      <c r="BJ643" s="17" t="s">
        <v>76</v>
      </c>
      <c r="BK643" s="158">
        <f>ROUND(I643*H643,2)</f>
        <v>0</v>
      </c>
      <c r="BL643" s="17" t="s">
        <v>157</v>
      </c>
      <c r="BM643" s="17" t="s">
        <v>1006</v>
      </c>
    </row>
    <row r="644" spans="2:65" s="12" customFormat="1" ht="11.25">
      <c r="B644" s="159"/>
      <c r="D644" s="160" t="s">
        <v>159</v>
      </c>
      <c r="E644" s="161" t="s">
        <v>1</v>
      </c>
      <c r="F644" s="162" t="s">
        <v>1007</v>
      </c>
      <c r="H644" s="161" t="s">
        <v>1</v>
      </c>
      <c r="I644" s="163"/>
      <c r="L644" s="159"/>
      <c r="M644" s="164"/>
      <c r="N644" s="165"/>
      <c r="O644" s="165"/>
      <c r="P644" s="165"/>
      <c r="Q644" s="165"/>
      <c r="R644" s="165"/>
      <c r="S644" s="165"/>
      <c r="T644" s="166"/>
      <c r="AT644" s="161" t="s">
        <v>159</v>
      </c>
      <c r="AU644" s="161" t="s">
        <v>78</v>
      </c>
      <c r="AV644" s="12" t="s">
        <v>76</v>
      </c>
      <c r="AW644" s="12" t="s">
        <v>31</v>
      </c>
      <c r="AX644" s="12" t="s">
        <v>69</v>
      </c>
      <c r="AY644" s="161" t="s">
        <v>151</v>
      </c>
    </row>
    <row r="645" spans="2:65" s="13" customFormat="1" ht="11.25">
      <c r="B645" s="167"/>
      <c r="D645" s="160" t="s">
        <v>159</v>
      </c>
      <c r="E645" s="168" t="s">
        <v>1</v>
      </c>
      <c r="F645" s="169" t="s">
        <v>1008</v>
      </c>
      <c r="H645" s="170">
        <v>0.66</v>
      </c>
      <c r="I645" s="171"/>
      <c r="L645" s="167"/>
      <c r="M645" s="172"/>
      <c r="N645" s="173"/>
      <c r="O645" s="173"/>
      <c r="P645" s="173"/>
      <c r="Q645" s="173"/>
      <c r="R645" s="173"/>
      <c r="S645" s="173"/>
      <c r="T645" s="174"/>
      <c r="AT645" s="168" t="s">
        <v>159</v>
      </c>
      <c r="AU645" s="168" t="s">
        <v>78</v>
      </c>
      <c r="AV645" s="13" t="s">
        <v>78</v>
      </c>
      <c r="AW645" s="13" t="s">
        <v>31</v>
      </c>
      <c r="AX645" s="13" t="s">
        <v>69</v>
      </c>
      <c r="AY645" s="168" t="s">
        <v>151</v>
      </c>
    </row>
    <row r="646" spans="2:65" s="14" customFormat="1" ht="11.25">
      <c r="B646" s="175"/>
      <c r="D646" s="160" t="s">
        <v>159</v>
      </c>
      <c r="E646" s="176" t="s">
        <v>1</v>
      </c>
      <c r="F646" s="177" t="s">
        <v>162</v>
      </c>
      <c r="H646" s="178">
        <v>0.66</v>
      </c>
      <c r="I646" s="179"/>
      <c r="L646" s="175"/>
      <c r="M646" s="180"/>
      <c r="N646" s="181"/>
      <c r="O646" s="181"/>
      <c r="P646" s="181"/>
      <c r="Q646" s="181"/>
      <c r="R646" s="181"/>
      <c r="S646" s="181"/>
      <c r="T646" s="182"/>
      <c r="AT646" s="176" t="s">
        <v>159</v>
      </c>
      <c r="AU646" s="176" t="s">
        <v>78</v>
      </c>
      <c r="AV646" s="14" t="s">
        <v>157</v>
      </c>
      <c r="AW646" s="14" t="s">
        <v>31</v>
      </c>
      <c r="AX646" s="14" t="s">
        <v>76</v>
      </c>
      <c r="AY646" s="176" t="s">
        <v>151</v>
      </c>
    </row>
    <row r="647" spans="2:65" s="1" customFormat="1" ht="16.5" customHeight="1">
      <c r="B647" s="146"/>
      <c r="C647" s="147" t="s">
        <v>1009</v>
      </c>
      <c r="D647" s="147" t="s">
        <v>153</v>
      </c>
      <c r="E647" s="148" t="s">
        <v>1010</v>
      </c>
      <c r="F647" s="149" t="s">
        <v>1011</v>
      </c>
      <c r="G647" s="150" t="s">
        <v>165</v>
      </c>
      <c r="H647" s="151">
        <v>0.38900000000000001</v>
      </c>
      <c r="I647" s="152"/>
      <c r="J647" s="153">
        <f>ROUND(I647*H647,2)</f>
        <v>0</v>
      </c>
      <c r="K647" s="149" t="s">
        <v>1</v>
      </c>
      <c r="L647" s="31"/>
      <c r="M647" s="154" t="s">
        <v>1</v>
      </c>
      <c r="N647" s="155" t="s">
        <v>40</v>
      </c>
      <c r="O647" s="50"/>
      <c r="P647" s="156">
        <f>O647*H647</f>
        <v>0</v>
      </c>
      <c r="Q647" s="156">
        <v>0</v>
      </c>
      <c r="R647" s="156">
        <f>Q647*H647</f>
        <v>0</v>
      </c>
      <c r="S647" s="156">
        <v>0</v>
      </c>
      <c r="T647" s="157">
        <f>S647*H647</f>
        <v>0</v>
      </c>
      <c r="AR647" s="17" t="s">
        <v>157</v>
      </c>
      <c r="AT647" s="17" t="s">
        <v>153</v>
      </c>
      <c r="AU647" s="17" t="s">
        <v>78</v>
      </c>
      <c r="AY647" s="17" t="s">
        <v>151</v>
      </c>
      <c r="BE647" s="158">
        <f>IF(N647="základní",J647,0)</f>
        <v>0</v>
      </c>
      <c r="BF647" s="158">
        <f>IF(N647="snížená",J647,0)</f>
        <v>0</v>
      </c>
      <c r="BG647" s="158">
        <f>IF(N647="zákl. přenesená",J647,0)</f>
        <v>0</v>
      </c>
      <c r="BH647" s="158">
        <f>IF(N647="sníž. přenesená",J647,0)</f>
        <v>0</v>
      </c>
      <c r="BI647" s="158">
        <f>IF(N647="nulová",J647,0)</f>
        <v>0</v>
      </c>
      <c r="BJ647" s="17" t="s">
        <v>76</v>
      </c>
      <c r="BK647" s="158">
        <f>ROUND(I647*H647,2)</f>
        <v>0</v>
      </c>
      <c r="BL647" s="17" t="s">
        <v>157</v>
      </c>
      <c r="BM647" s="17" t="s">
        <v>1012</v>
      </c>
    </row>
    <row r="648" spans="2:65" s="12" customFormat="1" ht="11.25">
      <c r="B648" s="159"/>
      <c r="D648" s="160" t="s">
        <v>159</v>
      </c>
      <c r="E648" s="161" t="s">
        <v>1</v>
      </c>
      <c r="F648" s="162" t="s">
        <v>1013</v>
      </c>
      <c r="H648" s="161" t="s">
        <v>1</v>
      </c>
      <c r="I648" s="163"/>
      <c r="L648" s="159"/>
      <c r="M648" s="164"/>
      <c r="N648" s="165"/>
      <c r="O648" s="165"/>
      <c r="P648" s="165"/>
      <c r="Q648" s="165"/>
      <c r="R648" s="165"/>
      <c r="S648" s="165"/>
      <c r="T648" s="166"/>
      <c r="AT648" s="161" t="s">
        <v>159</v>
      </c>
      <c r="AU648" s="161" t="s">
        <v>78</v>
      </c>
      <c r="AV648" s="12" t="s">
        <v>76</v>
      </c>
      <c r="AW648" s="12" t="s">
        <v>31</v>
      </c>
      <c r="AX648" s="12" t="s">
        <v>69</v>
      </c>
      <c r="AY648" s="161" t="s">
        <v>151</v>
      </c>
    </row>
    <row r="649" spans="2:65" s="13" customFormat="1" ht="11.25">
      <c r="B649" s="167"/>
      <c r="D649" s="160" t="s">
        <v>159</v>
      </c>
      <c r="E649" s="168" t="s">
        <v>1</v>
      </c>
      <c r="F649" s="169" t="s">
        <v>1014</v>
      </c>
      <c r="H649" s="170">
        <v>0.105</v>
      </c>
      <c r="I649" s="171"/>
      <c r="L649" s="167"/>
      <c r="M649" s="172"/>
      <c r="N649" s="173"/>
      <c r="O649" s="173"/>
      <c r="P649" s="173"/>
      <c r="Q649" s="173"/>
      <c r="R649" s="173"/>
      <c r="S649" s="173"/>
      <c r="T649" s="174"/>
      <c r="AT649" s="168" t="s">
        <v>159</v>
      </c>
      <c r="AU649" s="168" t="s">
        <v>78</v>
      </c>
      <c r="AV649" s="13" t="s">
        <v>78</v>
      </c>
      <c r="AW649" s="13" t="s">
        <v>31</v>
      </c>
      <c r="AX649" s="13" t="s">
        <v>69</v>
      </c>
      <c r="AY649" s="168" t="s">
        <v>151</v>
      </c>
    </row>
    <row r="650" spans="2:65" s="13" customFormat="1" ht="11.25">
      <c r="B650" s="167"/>
      <c r="D650" s="160" t="s">
        <v>159</v>
      </c>
      <c r="E650" s="168" t="s">
        <v>1</v>
      </c>
      <c r="F650" s="169" t="s">
        <v>1015</v>
      </c>
      <c r="H650" s="170">
        <v>0.28399999999999997</v>
      </c>
      <c r="I650" s="171"/>
      <c r="L650" s="167"/>
      <c r="M650" s="172"/>
      <c r="N650" s="173"/>
      <c r="O650" s="173"/>
      <c r="P650" s="173"/>
      <c r="Q650" s="173"/>
      <c r="R650" s="173"/>
      <c r="S650" s="173"/>
      <c r="T650" s="174"/>
      <c r="AT650" s="168" t="s">
        <v>159</v>
      </c>
      <c r="AU650" s="168" t="s">
        <v>78</v>
      </c>
      <c r="AV650" s="13" t="s">
        <v>78</v>
      </c>
      <c r="AW650" s="13" t="s">
        <v>31</v>
      </c>
      <c r="AX650" s="13" t="s">
        <v>69</v>
      </c>
      <c r="AY650" s="168" t="s">
        <v>151</v>
      </c>
    </row>
    <row r="651" spans="2:65" s="14" customFormat="1" ht="11.25">
      <c r="B651" s="175"/>
      <c r="D651" s="160" t="s">
        <v>159</v>
      </c>
      <c r="E651" s="176" t="s">
        <v>1</v>
      </c>
      <c r="F651" s="177" t="s">
        <v>162</v>
      </c>
      <c r="H651" s="178">
        <v>0.38900000000000001</v>
      </c>
      <c r="I651" s="179"/>
      <c r="L651" s="175"/>
      <c r="M651" s="180"/>
      <c r="N651" s="181"/>
      <c r="O651" s="181"/>
      <c r="P651" s="181"/>
      <c r="Q651" s="181"/>
      <c r="R651" s="181"/>
      <c r="S651" s="181"/>
      <c r="T651" s="182"/>
      <c r="AT651" s="176" t="s">
        <v>159</v>
      </c>
      <c r="AU651" s="176" t="s">
        <v>78</v>
      </c>
      <c r="AV651" s="14" t="s">
        <v>157</v>
      </c>
      <c r="AW651" s="14" t="s">
        <v>31</v>
      </c>
      <c r="AX651" s="14" t="s">
        <v>76</v>
      </c>
      <c r="AY651" s="176" t="s">
        <v>151</v>
      </c>
    </row>
    <row r="652" spans="2:65" s="1" customFormat="1" ht="16.5" customHeight="1">
      <c r="B652" s="146"/>
      <c r="C652" s="147" t="s">
        <v>1016</v>
      </c>
      <c r="D652" s="147" t="s">
        <v>153</v>
      </c>
      <c r="E652" s="148" t="s">
        <v>1017</v>
      </c>
      <c r="F652" s="149" t="s">
        <v>1018</v>
      </c>
      <c r="G652" s="150" t="s">
        <v>156</v>
      </c>
      <c r="H652" s="151">
        <v>19.23</v>
      </c>
      <c r="I652" s="152"/>
      <c r="J652" s="153">
        <f>ROUND(I652*H652,2)</f>
        <v>0</v>
      </c>
      <c r="K652" s="149" t="s">
        <v>1</v>
      </c>
      <c r="L652" s="31"/>
      <c r="M652" s="154" t="s">
        <v>1</v>
      </c>
      <c r="N652" s="155" t="s">
        <v>40</v>
      </c>
      <c r="O652" s="50"/>
      <c r="P652" s="156">
        <f>O652*H652</f>
        <v>0</v>
      </c>
      <c r="Q652" s="156">
        <v>0</v>
      </c>
      <c r="R652" s="156">
        <f>Q652*H652</f>
        <v>0</v>
      </c>
      <c r="S652" s="156">
        <v>0</v>
      </c>
      <c r="T652" s="157">
        <f>S652*H652</f>
        <v>0</v>
      </c>
      <c r="AR652" s="17" t="s">
        <v>157</v>
      </c>
      <c r="AT652" s="17" t="s">
        <v>153</v>
      </c>
      <c r="AU652" s="17" t="s">
        <v>78</v>
      </c>
      <c r="AY652" s="17" t="s">
        <v>151</v>
      </c>
      <c r="BE652" s="158">
        <f>IF(N652="základní",J652,0)</f>
        <v>0</v>
      </c>
      <c r="BF652" s="158">
        <f>IF(N652="snížená",J652,0)</f>
        <v>0</v>
      </c>
      <c r="BG652" s="158">
        <f>IF(N652="zákl. přenesená",J652,0)</f>
        <v>0</v>
      </c>
      <c r="BH652" s="158">
        <f>IF(N652="sníž. přenesená",J652,0)</f>
        <v>0</v>
      </c>
      <c r="BI652" s="158">
        <f>IF(N652="nulová",J652,0)</f>
        <v>0</v>
      </c>
      <c r="BJ652" s="17" t="s">
        <v>76</v>
      </c>
      <c r="BK652" s="158">
        <f>ROUND(I652*H652,2)</f>
        <v>0</v>
      </c>
      <c r="BL652" s="17" t="s">
        <v>157</v>
      </c>
      <c r="BM652" s="17" t="s">
        <v>1019</v>
      </c>
    </row>
    <row r="653" spans="2:65" s="12" customFormat="1" ht="11.25">
      <c r="B653" s="159"/>
      <c r="D653" s="160" t="s">
        <v>159</v>
      </c>
      <c r="E653" s="161" t="s">
        <v>1</v>
      </c>
      <c r="F653" s="162" t="s">
        <v>1020</v>
      </c>
      <c r="H653" s="161" t="s">
        <v>1</v>
      </c>
      <c r="I653" s="163"/>
      <c r="L653" s="159"/>
      <c r="M653" s="164"/>
      <c r="N653" s="165"/>
      <c r="O653" s="165"/>
      <c r="P653" s="165"/>
      <c r="Q653" s="165"/>
      <c r="R653" s="165"/>
      <c r="S653" s="165"/>
      <c r="T653" s="166"/>
      <c r="AT653" s="161" t="s">
        <v>159</v>
      </c>
      <c r="AU653" s="161" t="s">
        <v>78</v>
      </c>
      <c r="AV653" s="12" t="s">
        <v>76</v>
      </c>
      <c r="AW653" s="12" t="s">
        <v>31</v>
      </c>
      <c r="AX653" s="12" t="s">
        <v>69</v>
      </c>
      <c r="AY653" s="161" t="s">
        <v>151</v>
      </c>
    </row>
    <row r="654" spans="2:65" s="13" customFormat="1" ht="11.25">
      <c r="B654" s="167"/>
      <c r="D654" s="160" t="s">
        <v>159</v>
      </c>
      <c r="E654" s="168" t="s">
        <v>1</v>
      </c>
      <c r="F654" s="169" t="s">
        <v>1021</v>
      </c>
      <c r="H654" s="170">
        <v>4.43</v>
      </c>
      <c r="I654" s="171"/>
      <c r="L654" s="167"/>
      <c r="M654" s="172"/>
      <c r="N654" s="173"/>
      <c r="O654" s="173"/>
      <c r="P654" s="173"/>
      <c r="Q654" s="173"/>
      <c r="R654" s="173"/>
      <c r="S654" s="173"/>
      <c r="T654" s="174"/>
      <c r="AT654" s="168" t="s">
        <v>159</v>
      </c>
      <c r="AU654" s="168" t="s">
        <v>78</v>
      </c>
      <c r="AV654" s="13" t="s">
        <v>78</v>
      </c>
      <c r="AW654" s="13" t="s">
        <v>31</v>
      </c>
      <c r="AX654" s="13" t="s">
        <v>69</v>
      </c>
      <c r="AY654" s="168" t="s">
        <v>151</v>
      </c>
    </row>
    <row r="655" spans="2:65" s="13" customFormat="1" ht="11.25">
      <c r="B655" s="167"/>
      <c r="D655" s="160" t="s">
        <v>159</v>
      </c>
      <c r="E655" s="168" t="s">
        <v>1</v>
      </c>
      <c r="F655" s="169" t="s">
        <v>1022</v>
      </c>
      <c r="H655" s="170">
        <v>2.64</v>
      </c>
      <c r="I655" s="171"/>
      <c r="L655" s="167"/>
      <c r="M655" s="172"/>
      <c r="N655" s="173"/>
      <c r="O655" s="173"/>
      <c r="P655" s="173"/>
      <c r="Q655" s="173"/>
      <c r="R655" s="173"/>
      <c r="S655" s="173"/>
      <c r="T655" s="174"/>
      <c r="AT655" s="168" t="s">
        <v>159</v>
      </c>
      <c r="AU655" s="168" t="s">
        <v>78</v>
      </c>
      <c r="AV655" s="13" t="s">
        <v>78</v>
      </c>
      <c r="AW655" s="13" t="s">
        <v>31</v>
      </c>
      <c r="AX655" s="13" t="s">
        <v>69</v>
      </c>
      <c r="AY655" s="168" t="s">
        <v>151</v>
      </c>
    </row>
    <row r="656" spans="2:65" s="15" customFormat="1" ht="11.25">
      <c r="B656" s="193"/>
      <c r="D656" s="160" t="s">
        <v>159</v>
      </c>
      <c r="E656" s="194" t="s">
        <v>1</v>
      </c>
      <c r="F656" s="195" t="s">
        <v>794</v>
      </c>
      <c r="H656" s="196">
        <v>7.07</v>
      </c>
      <c r="I656" s="197"/>
      <c r="L656" s="193"/>
      <c r="M656" s="198"/>
      <c r="N656" s="199"/>
      <c r="O656" s="199"/>
      <c r="P656" s="199"/>
      <c r="Q656" s="199"/>
      <c r="R656" s="199"/>
      <c r="S656" s="199"/>
      <c r="T656" s="200"/>
      <c r="AT656" s="194" t="s">
        <v>159</v>
      </c>
      <c r="AU656" s="194" t="s">
        <v>78</v>
      </c>
      <c r="AV656" s="15" t="s">
        <v>169</v>
      </c>
      <c r="AW656" s="15" t="s">
        <v>31</v>
      </c>
      <c r="AX656" s="15" t="s">
        <v>69</v>
      </c>
      <c r="AY656" s="194" t="s">
        <v>151</v>
      </c>
    </row>
    <row r="657" spans="2:65" s="12" customFormat="1" ht="11.25">
      <c r="B657" s="159"/>
      <c r="D657" s="160" t="s">
        <v>159</v>
      </c>
      <c r="E657" s="161" t="s">
        <v>1</v>
      </c>
      <c r="F657" s="162" t="s">
        <v>1023</v>
      </c>
      <c r="H657" s="161" t="s">
        <v>1</v>
      </c>
      <c r="I657" s="163"/>
      <c r="L657" s="159"/>
      <c r="M657" s="164"/>
      <c r="N657" s="165"/>
      <c r="O657" s="165"/>
      <c r="P657" s="165"/>
      <c r="Q657" s="165"/>
      <c r="R657" s="165"/>
      <c r="S657" s="165"/>
      <c r="T657" s="166"/>
      <c r="AT657" s="161" t="s">
        <v>159</v>
      </c>
      <c r="AU657" s="161" t="s">
        <v>78</v>
      </c>
      <c r="AV657" s="12" t="s">
        <v>76</v>
      </c>
      <c r="AW657" s="12" t="s">
        <v>31</v>
      </c>
      <c r="AX657" s="12" t="s">
        <v>69</v>
      </c>
      <c r="AY657" s="161" t="s">
        <v>151</v>
      </c>
    </row>
    <row r="658" spans="2:65" s="13" customFormat="1" ht="11.25">
      <c r="B658" s="167"/>
      <c r="D658" s="160" t="s">
        <v>159</v>
      </c>
      <c r="E658" s="168" t="s">
        <v>1</v>
      </c>
      <c r="F658" s="169" t="s">
        <v>1024</v>
      </c>
      <c r="H658" s="170">
        <v>9.31</v>
      </c>
      <c r="I658" s="171"/>
      <c r="L658" s="167"/>
      <c r="M658" s="172"/>
      <c r="N658" s="173"/>
      <c r="O658" s="173"/>
      <c r="P658" s="173"/>
      <c r="Q658" s="173"/>
      <c r="R658" s="173"/>
      <c r="S658" s="173"/>
      <c r="T658" s="174"/>
      <c r="AT658" s="168" t="s">
        <v>159</v>
      </c>
      <c r="AU658" s="168" t="s">
        <v>78</v>
      </c>
      <c r="AV658" s="13" t="s">
        <v>78</v>
      </c>
      <c r="AW658" s="13" t="s">
        <v>31</v>
      </c>
      <c r="AX658" s="13" t="s">
        <v>69</v>
      </c>
      <c r="AY658" s="168" t="s">
        <v>151</v>
      </c>
    </row>
    <row r="659" spans="2:65" s="13" customFormat="1" ht="11.25">
      <c r="B659" s="167"/>
      <c r="D659" s="160" t="s">
        <v>159</v>
      </c>
      <c r="E659" s="168" t="s">
        <v>1</v>
      </c>
      <c r="F659" s="169" t="s">
        <v>1025</v>
      </c>
      <c r="H659" s="170">
        <v>2.85</v>
      </c>
      <c r="I659" s="171"/>
      <c r="L659" s="167"/>
      <c r="M659" s="172"/>
      <c r="N659" s="173"/>
      <c r="O659" s="173"/>
      <c r="P659" s="173"/>
      <c r="Q659" s="173"/>
      <c r="R659" s="173"/>
      <c r="S659" s="173"/>
      <c r="T659" s="174"/>
      <c r="AT659" s="168" t="s">
        <v>159</v>
      </c>
      <c r="AU659" s="168" t="s">
        <v>78</v>
      </c>
      <c r="AV659" s="13" t="s">
        <v>78</v>
      </c>
      <c r="AW659" s="13" t="s">
        <v>31</v>
      </c>
      <c r="AX659" s="13" t="s">
        <v>69</v>
      </c>
      <c r="AY659" s="168" t="s">
        <v>151</v>
      </c>
    </row>
    <row r="660" spans="2:65" s="15" customFormat="1" ht="11.25">
      <c r="B660" s="193"/>
      <c r="D660" s="160" t="s">
        <v>159</v>
      </c>
      <c r="E660" s="194" t="s">
        <v>1</v>
      </c>
      <c r="F660" s="195" t="s">
        <v>794</v>
      </c>
      <c r="H660" s="196">
        <v>12.16</v>
      </c>
      <c r="I660" s="197"/>
      <c r="L660" s="193"/>
      <c r="M660" s="198"/>
      <c r="N660" s="199"/>
      <c r="O660" s="199"/>
      <c r="P660" s="199"/>
      <c r="Q660" s="199"/>
      <c r="R660" s="199"/>
      <c r="S660" s="199"/>
      <c r="T660" s="200"/>
      <c r="AT660" s="194" t="s">
        <v>159</v>
      </c>
      <c r="AU660" s="194" t="s">
        <v>78</v>
      </c>
      <c r="AV660" s="15" t="s">
        <v>169</v>
      </c>
      <c r="AW660" s="15" t="s">
        <v>31</v>
      </c>
      <c r="AX660" s="15" t="s">
        <v>69</v>
      </c>
      <c r="AY660" s="194" t="s">
        <v>151</v>
      </c>
    </row>
    <row r="661" spans="2:65" s="14" customFormat="1" ht="11.25">
      <c r="B661" s="175"/>
      <c r="D661" s="160" t="s">
        <v>159</v>
      </c>
      <c r="E661" s="176" t="s">
        <v>1</v>
      </c>
      <c r="F661" s="177" t="s">
        <v>162</v>
      </c>
      <c r="H661" s="178">
        <v>19.23</v>
      </c>
      <c r="I661" s="179"/>
      <c r="L661" s="175"/>
      <c r="M661" s="180"/>
      <c r="N661" s="181"/>
      <c r="O661" s="181"/>
      <c r="P661" s="181"/>
      <c r="Q661" s="181"/>
      <c r="R661" s="181"/>
      <c r="S661" s="181"/>
      <c r="T661" s="182"/>
      <c r="AT661" s="176" t="s">
        <v>159</v>
      </c>
      <c r="AU661" s="176" t="s">
        <v>78</v>
      </c>
      <c r="AV661" s="14" t="s">
        <v>157</v>
      </c>
      <c r="AW661" s="14" t="s">
        <v>31</v>
      </c>
      <c r="AX661" s="14" t="s">
        <v>76</v>
      </c>
      <c r="AY661" s="176" t="s">
        <v>151</v>
      </c>
    </row>
    <row r="662" spans="2:65" s="1" customFormat="1" ht="16.5" customHeight="1">
      <c r="B662" s="146"/>
      <c r="C662" s="147" t="s">
        <v>1026</v>
      </c>
      <c r="D662" s="147" t="s">
        <v>153</v>
      </c>
      <c r="E662" s="148" t="s">
        <v>1027</v>
      </c>
      <c r="F662" s="149" t="s">
        <v>1028</v>
      </c>
      <c r="G662" s="150" t="s">
        <v>446</v>
      </c>
      <c r="H662" s="151">
        <v>7.5</v>
      </c>
      <c r="I662" s="152"/>
      <c r="J662" s="153">
        <f>ROUND(I662*H662,2)</f>
        <v>0</v>
      </c>
      <c r="K662" s="149" t="s">
        <v>1</v>
      </c>
      <c r="L662" s="31"/>
      <c r="M662" s="154" t="s">
        <v>1</v>
      </c>
      <c r="N662" s="155" t="s">
        <v>40</v>
      </c>
      <c r="O662" s="50"/>
      <c r="P662" s="156">
        <f>O662*H662</f>
        <v>0</v>
      </c>
      <c r="Q662" s="156">
        <v>0</v>
      </c>
      <c r="R662" s="156">
        <f>Q662*H662</f>
        <v>0</v>
      </c>
      <c r="S662" s="156">
        <v>0</v>
      </c>
      <c r="T662" s="157">
        <f>S662*H662</f>
        <v>0</v>
      </c>
      <c r="AR662" s="17" t="s">
        <v>157</v>
      </c>
      <c r="AT662" s="17" t="s">
        <v>153</v>
      </c>
      <c r="AU662" s="17" t="s">
        <v>78</v>
      </c>
      <c r="AY662" s="17" t="s">
        <v>151</v>
      </c>
      <c r="BE662" s="158">
        <f>IF(N662="základní",J662,0)</f>
        <v>0</v>
      </c>
      <c r="BF662" s="158">
        <f>IF(N662="snížená",J662,0)</f>
        <v>0</v>
      </c>
      <c r="BG662" s="158">
        <f>IF(N662="zákl. přenesená",J662,0)</f>
        <v>0</v>
      </c>
      <c r="BH662" s="158">
        <f>IF(N662="sníž. přenesená",J662,0)</f>
        <v>0</v>
      </c>
      <c r="BI662" s="158">
        <f>IF(N662="nulová",J662,0)</f>
        <v>0</v>
      </c>
      <c r="BJ662" s="17" t="s">
        <v>76</v>
      </c>
      <c r="BK662" s="158">
        <f>ROUND(I662*H662,2)</f>
        <v>0</v>
      </c>
      <c r="BL662" s="17" t="s">
        <v>157</v>
      </c>
      <c r="BM662" s="17" t="s">
        <v>1029</v>
      </c>
    </row>
    <row r="663" spans="2:65" s="12" customFormat="1" ht="11.25">
      <c r="B663" s="159"/>
      <c r="D663" s="160" t="s">
        <v>159</v>
      </c>
      <c r="E663" s="161" t="s">
        <v>1</v>
      </c>
      <c r="F663" s="162" t="s">
        <v>1030</v>
      </c>
      <c r="H663" s="161" t="s">
        <v>1</v>
      </c>
      <c r="I663" s="163"/>
      <c r="L663" s="159"/>
      <c r="M663" s="164"/>
      <c r="N663" s="165"/>
      <c r="O663" s="165"/>
      <c r="P663" s="165"/>
      <c r="Q663" s="165"/>
      <c r="R663" s="165"/>
      <c r="S663" s="165"/>
      <c r="T663" s="166"/>
      <c r="AT663" s="161" t="s">
        <v>159</v>
      </c>
      <c r="AU663" s="161" t="s">
        <v>78</v>
      </c>
      <c r="AV663" s="12" t="s">
        <v>76</v>
      </c>
      <c r="AW663" s="12" t="s">
        <v>31</v>
      </c>
      <c r="AX663" s="12" t="s">
        <v>69</v>
      </c>
      <c r="AY663" s="161" t="s">
        <v>151</v>
      </c>
    </row>
    <row r="664" spans="2:65" s="13" customFormat="1" ht="11.25">
      <c r="B664" s="167"/>
      <c r="D664" s="160" t="s">
        <v>159</v>
      </c>
      <c r="E664" s="168" t="s">
        <v>1</v>
      </c>
      <c r="F664" s="169" t="s">
        <v>1031</v>
      </c>
      <c r="H664" s="170">
        <v>7.5</v>
      </c>
      <c r="I664" s="171"/>
      <c r="L664" s="167"/>
      <c r="M664" s="172"/>
      <c r="N664" s="173"/>
      <c r="O664" s="173"/>
      <c r="P664" s="173"/>
      <c r="Q664" s="173"/>
      <c r="R664" s="173"/>
      <c r="S664" s="173"/>
      <c r="T664" s="174"/>
      <c r="AT664" s="168" t="s">
        <v>159</v>
      </c>
      <c r="AU664" s="168" t="s">
        <v>78</v>
      </c>
      <c r="AV664" s="13" t="s">
        <v>78</v>
      </c>
      <c r="AW664" s="13" t="s">
        <v>31</v>
      </c>
      <c r="AX664" s="13" t="s">
        <v>69</v>
      </c>
      <c r="AY664" s="168" t="s">
        <v>151</v>
      </c>
    </row>
    <row r="665" spans="2:65" s="14" customFormat="1" ht="11.25">
      <c r="B665" s="175"/>
      <c r="D665" s="160" t="s">
        <v>159</v>
      </c>
      <c r="E665" s="176" t="s">
        <v>1</v>
      </c>
      <c r="F665" s="177" t="s">
        <v>162</v>
      </c>
      <c r="H665" s="178">
        <v>7.5</v>
      </c>
      <c r="I665" s="179"/>
      <c r="L665" s="175"/>
      <c r="M665" s="180"/>
      <c r="N665" s="181"/>
      <c r="O665" s="181"/>
      <c r="P665" s="181"/>
      <c r="Q665" s="181"/>
      <c r="R665" s="181"/>
      <c r="S665" s="181"/>
      <c r="T665" s="182"/>
      <c r="AT665" s="176" t="s">
        <v>159</v>
      </c>
      <c r="AU665" s="176" t="s">
        <v>78</v>
      </c>
      <c r="AV665" s="14" t="s">
        <v>157</v>
      </c>
      <c r="AW665" s="14" t="s">
        <v>31</v>
      </c>
      <c r="AX665" s="14" t="s">
        <v>76</v>
      </c>
      <c r="AY665" s="176" t="s">
        <v>151</v>
      </c>
    </row>
    <row r="666" spans="2:65" s="1" customFormat="1" ht="16.5" customHeight="1">
      <c r="B666" s="146"/>
      <c r="C666" s="147" t="s">
        <v>1032</v>
      </c>
      <c r="D666" s="147" t="s">
        <v>153</v>
      </c>
      <c r="E666" s="148" t="s">
        <v>1033</v>
      </c>
      <c r="F666" s="149" t="s">
        <v>1034</v>
      </c>
      <c r="G666" s="150" t="s">
        <v>446</v>
      </c>
      <c r="H666" s="151">
        <v>3.5</v>
      </c>
      <c r="I666" s="152"/>
      <c r="J666" s="153">
        <f>ROUND(I666*H666,2)</f>
        <v>0</v>
      </c>
      <c r="K666" s="149" t="s">
        <v>1</v>
      </c>
      <c r="L666" s="31"/>
      <c r="M666" s="154" t="s">
        <v>1</v>
      </c>
      <c r="N666" s="155" t="s">
        <v>40</v>
      </c>
      <c r="O666" s="50"/>
      <c r="P666" s="156">
        <f>O666*H666</f>
        <v>0</v>
      </c>
      <c r="Q666" s="156">
        <v>0</v>
      </c>
      <c r="R666" s="156">
        <f>Q666*H666</f>
        <v>0</v>
      </c>
      <c r="S666" s="156">
        <v>0</v>
      </c>
      <c r="T666" s="157">
        <f>S666*H666</f>
        <v>0</v>
      </c>
      <c r="AR666" s="17" t="s">
        <v>157</v>
      </c>
      <c r="AT666" s="17" t="s">
        <v>153</v>
      </c>
      <c r="AU666" s="17" t="s">
        <v>78</v>
      </c>
      <c r="AY666" s="17" t="s">
        <v>151</v>
      </c>
      <c r="BE666" s="158">
        <f>IF(N666="základní",J666,0)</f>
        <v>0</v>
      </c>
      <c r="BF666" s="158">
        <f>IF(N666="snížená",J666,0)</f>
        <v>0</v>
      </c>
      <c r="BG666" s="158">
        <f>IF(N666="zákl. přenesená",J666,0)</f>
        <v>0</v>
      </c>
      <c r="BH666" s="158">
        <f>IF(N666="sníž. přenesená",J666,0)</f>
        <v>0</v>
      </c>
      <c r="BI666" s="158">
        <f>IF(N666="nulová",J666,0)</f>
        <v>0</v>
      </c>
      <c r="BJ666" s="17" t="s">
        <v>76</v>
      </c>
      <c r="BK666" s="158">
        <f>ROUND(I666*H666,2)</f>
        <v>0</v>
      </c>
      <c r="BL666" s="17" t="s">
        <v>157</v>
      </c>
      <c r="BM666" s="17" t="s">
        <v>1035</v>
      </c>
    </row>
    <row r="667" spans="2:65" s="12" customFormat="1" ht="11.25">
      <c r="B667" s="159"/>
      <c r="D667" s="160" t="s">
        <v>159</v>
      </c>
      <c r="E667" s="161" t="s">
        <v>1</v>
      </c>
      <c r="F667" s="162" t="s">
        <v>1036</v>
      </c>
      <c r="H667" s="161" t="s">
        <v>1</v>
      </c>
      <c r="I667" s="163"/>
      <c r="L667" s="159"/>
      <c r="M667" s="164"/>
      <c r="N667" s="165"/>
      <c r="O667" s="165"/>
      <c r="P667" s="165"/>
      <c r="Q667" s="165"/>
      <c r="R667" s="165"/>
      <c r="S667" s="165"/>
      <c r="T667" s="166"/>
      <c r="AT667" s="161" t="s">
        <v>159</v>
      </c>
      <c r="AU667" s="161" t="s">
        <v>78</v>
      </c>
      <c r="AV667" s="12" t="s">
        <v>76</v>
      </c>
      <c r="AW667" s="12" t="s">
        <v>31</v>
      </c>
      <c r="AX667" s="12" t="s">
        <v>69</v>
      </c>
      <c r="AY667" s="161" t="s">
        <v>151</v>
      </c>
    </row>
    <row r="668" spans="2:65" s="13" customFormat="1" ht="11.25">
      <c r="B668" s="167"/>
      <c r="D668" s="160" t="s">
        <v>159</v>
      </c>
      <c r="E668" s="168" t="s">
        <v>1</v>
      </c>
      <c r="F668" s="169" t="s">
        <v>1037</v>
      </c>
      <c r="H668" s="170">
        <v>3.5</v>
      </c>
      <c r="I668" s="171"/>
      <c r="L668" s="167"/>
      <c r="M668" s="172"/>
      <c r="N668" s="173"/>
      <c r="O668" s="173"/>
      <c r="P668" s="173"/>
      <c r="Q668" s="173"/>
      <c r="R668" s="173"/>
      <c r="S668" s="173"/>
      <c r="T668" s="174"/>
      <c r="AT668" s="168" t="s">
        <v>159</v>
      </c>
      <c r="AU668" s="168" t="s">
        <v>78</v>
      </c>
      <c r="AV668" s="13" t="s">
        <v>78</v>
      </c>
      <c r="AW668" s="13" t="s">
        <v>31</v>
      </c>
      <c r="AX668" s="13" t="s">
        <v>69</v>
      </c>
      <c r="AY668" s="168" t="s">
        <v>151</v>
      </c>
    </row>
    <row r="669" spans="2:65" s="14" customFormat="1" ht="11.25">
      <c r="B669" s="175"/>
      <c r="D669" s="160" t="s">
        <v>159</v>
      </c>
      <c r="E669" s="176" t="s">
        <v>1</v>
      </c>
      <c r="F669" s="177" t="s">
        <v>162</v>
      </c>
      <c r="H669" s="178">
        <v>3.5</v>
      </c>
      <c r="I669" s="179"/>
      <c r="L669" s="175"/>
      <c r="M669" s="180"/>
      <c r="N669" s="181"/>
      <c r="O669" s="181"/>
      <c r="P669" s="181"/>
      <c r="Q669" s="181"/>
      <c r="R669" s="181"/>
      <c r="S669" s="181"/>
      <c r="T669" s="182"/>
      <c r="AT669" s="176" t="s">
        <v>159</v>
      </c>
      <c r="AU669" s="176" t="s">
        <v>78</v>
      </c>
      <c r="AV669" s="14" t="s">
        <v>157</v>
      </c>
      <c r="AW669" s="14" t="s">
        <v>31</v>
      </c>
      <c r="AX669" s="14" t="s">
        <v>76</v>
      </c>
      <c r="AY669" s="176" t="s">
        <v>151</v>
      </c>
    </row>
    <row r="670" spans="2:65" s="1" customFormat="1" ht="16.5" customHeight="1">
      <c r="B670" s="146"/>
      <c r="C670" s="147" t="s">
        <v>1038</v>
      </c>
      <c r="D670" s="147" t="s">
        <v>153</v>
      </c>
      <c r="E670" s="148" t="s">
        <v>1039</v>
      </c>
      <c r="F670" s="149" t="s">
        <v>1040</v>
      </c>
      <c r="G670" s="150" t="s">
        <v>156</v>
      </c>
      <c r="H670" s="151">
        <v>15.87</v>
      </c>
      <c r="I670" s="152"/>
      <c r="J670" s="153">
        <f>ROUND(I670*H670,2)</f>
        <v>0</v>
      </c>
      <c r="K670" s="149" t="s">
        <v>1</v>
      </c>
      <c r="L670" s="31"/>
      <c r="M670" s="154" t="s">
        <v>1</v>
      </c>
      <c r="N670" s="155" t="s">
        <v>40</v>
      </c>
      <c r="O670" s="50"/>
      <c r="P670" s="156">
        <f>O670*H670</f>
        <v>0</v>
      </c>
      <c r="Q670" s="156">
        <v>0</v>
      </c>
      <c r="R670" s="156">
        <f>Q670*H670</f>
        <v>0</v>
      </c>
      <c r="S670" s="156">
        <v>0</v>
      </c>
      <c r="T670" s="157">
        <f>S670*H670</f>
        <v>0</v>
      </c>
      <c r="AR670" s="17" t="s">
        <v>157</v>
      </c>
      <c r="AT670" s="17" t="s">
        <v>153</v>
      </c>
      <c r="AU670" s="17" t="s">
        <v>78</v>
      </c>
      <c r="AY670" s="17" t="s">
        <v>151</v>
      </c>
      <c r="BE670" s="158">
        <f>IF(N670="základní",J670,0)</f>
        <v>0</v>
      </c>
      <c r="BF670" s="158">
        <f>IF(N670="snížená",J670,0)</f>
        <v>0</v>
      </c>
      <c r="BG670" s="158">
        <f>IF(N670="zákl. přenesená",J670,0)</f>
        <v>0</v>
      </c>
      <c r="BH670" s="158">
        <f>IF(N670="sníž. přenesená",J670,0)</f>
        <v>0</v>
      </c>
      <c r="BI670" s="158">
        <f>IF(N670="nulová",J670,0)</f>
        <v>0</v>
      </c>
      <c r="BJ670" s="17" t="s">
        <v>76</v>
      </c>
      <c r="BK670" s="158">
        <f>ROUND(I670*H670,2)</f>
        <v>0</v>
      </c>
      <c r="BL670" s="17" t="s">
        <v>157</v>
      </c>
      <c r="BM670" s="17" t="s">
        <v>1041</v>
      </c>
    </row>
    <row r="671" spans="2:65" s="12" customFormat="1" ht="11.25">
      <c r="B671" s="159"/>
      <c r="D671" s="160" t="s">
        <v>159</v>
      </c>
      <c r="E671" s="161" t="s">
        <v>1</v>
      </c>
      <c r="F671" s="162" t="s">
        <v>453</v>
      </c>
      <c r="H671" s="161" t="s">
        <v>1</v>
      </c>
      <c r="I671" s="163"/>
      <c r="L671" s="159"/>
      <c r="M671" s="164"/>
      <c r="N671" s="165"/>
      <c r="O671" s="165"/>
      <c r="P671" s="165"/>
      <c r="Q671" s="165"/>
      <c r="R671" s="165"/>
      <c r="S671" s="165"/>
      <c r="T671" s="166"/>
      <c r="AT671" s="161" t="s">
        <v>159</v>
      </c>
      <c r="AU671" s="161" t="s">
        <v>78</v>
      </c>
      <c r="AV671" s="12" t="s">
        <v>76</v>
      </c>
      <c r="AW671" s="12" t="s">
        <v>31</v>
      </c>
      <c r="AX671" s="12" t="s">
        <v>69</v>
      </c>
      <c r="AY671" s="161" t="s">
        <v>151</v>
      </c>
    </row>
    <row r="672" spans="2:65" s="12" customFormat="1" ht="11.25">
      <c r="B672" s="159"/>
      <c r="D672" s="160" t="s">
        <v>159</v>
      </c>
      <c r="E672" s="161" t="s">
        <v>1</v>
      </c>
      <c r="F672" s="162" t="s">
        <v>594</v>
      </c>
      <c r="H672" s="161" t="s">
        <v>1</v>
      </c>
      <c r="I672" s="163"/>
      <c r="L672" s="159"/>
      <c r="M672" s="164"/>
      <c r="N672" s="165"/>
      <c r="O672" s="165"/>
      <c r="P672" s="165"/>
      <c r="Q672" s="165"/>
      <c r="R672" s="165"/>
      <c r="S672" s="165"/>
      <c r="T672" s="166"/>
      <c r="AT672" s="161" t="s">
        <v>159</v>
      </c>
      <c r="AU672" s="161" t="s">
        <v>78</v>
      </c>
      <c r="AV672" s="12" t="s">
        <v>76</v>
      </c>
      <c r="AW672" s="12" t="s">
        <v>31</v>
      </c>
      <c r="AX672" s="12" t="s">
        <v>69</v>
      </c>
      <c r="AY672" s="161" t="s">
        <v>151</v>
      </c>
    </row>
    <row r="673" spans="2:65" s="13" customFormat="1" ht="11.25">
      <c r="B673" s="167"/>
      <c r="D673" s="160" t="s">
        <v>159</v>
      </c>
      <c r="E673" s="168" t="s">
        <v>1</v>
      </c>
      <c r="F673" s="169" t="s">
        <v>607</v>
      </c>
      <c r="H673" s="170">
        <v>4.05</v>
      </c>
      <c r="I673" s="171"/>
      <c r="L673" s="167"/>
      <c r="M673" s="172"/>
      <c r="N673" s="173"/>
      <c r="O673" s="173"/>
      <c r="P673" s="173"/>
      <c r="Q673" s="173"/>
      <c r="R673" s="173"/>
      <c r="S673" s="173"/>
      <c r="T673" s="174"/>
      <c r="AT673" s="168" t="s">
        <v>159</v>
      </c>
      <c r="AU673" s="168" t="s">
        <v>78</v>
      </c>
      <c r="AV673" s="13" t="s">
        <v>78</v>
      </c>
      <c r="AW673" s="13" t="s">
        <v>31</v>
      </c>
      <c r="AX673" s="13" t="s">
        <v>69</v>
      </c>
      <c r="AY673" s="168" t="s">
        <v>151</v>
      </c>
    </row>
    <row r="674" spans="2:65" s="12" customFormat="1" ht="11.25">
      <c r="B674" s="159"/>
      <c r="D674" s="160" t="s">
        <v>159</v>
      </c>
      <c r="E674" s="161" t="s">
        <v>1</v>
      </c>
      <c r="F674" s="162" t="s">
        <v>357</v>
      </c>
      <c r="H674" s="161" t="s">
        <v>1</v>
      </c>
      <c r="I674" s="163"/>
      <c r="L674" s="159"/>
      <c r="M674" s="164"/>
      <c r="N674" s="165"/>
      <c r="O674" s="165"/>
      <c r="P674" s="165"/>
      <c r="Q674" s="165"/>
      <c r="R674" s="165"/>
      <c r="S674" s="165"/>
      <c r="T674" s="166"/>
      <c r="AT674" s="161" t="s">
        <v>159</v>
      </c>
      <c r="AU674" s="161" t="s">
        <v>78</v>
      </c>
      <c r="AV674" s="12" t="s">
        <v>76</v>
      </c>
      <c r="AW674" s="12" t="s">
        <v>31</v>
      </c>
      <c r="AX674" s="12" t="s">
        <v>69</v>
      </c>
      <c r="AY674" s="161" t="s">
        <v>151</v>
      </c>
    </row>
    <row r="675" spans="2:65" s="13" customFormat="1" ht="11.25">
      <c r="B675" s="167"/>
      <c r="D675" s="160" t="s">
        <v>159</v>
      </c>
      <c r="E675" s="168" t="s">
        <v>1</v>
      </c>
      <c r="F675" s="169" t="s">
        <v>608</v>
      </c>
      <c r="H675" s="170">
        <v>4.6920000000000002</v>
      </c>
      <c r="I675" s="171"/>
      <c r="L675" s="167"/>
      <c r="M675" s="172"/>
      <c r="N675" s="173"/>
      <c r="O675" s="173"/>
      <c r="P675" s="173"/>
      <c r="Q675" s="173"/>
      <c r="R675" s="173"/>
      <c r="S675" s="173"/>
      <c r="T675" s="174"/>
      <c r="AT675" s="168" t="s">
        <v>159</v>
      </c>
      <c r="AU675" s="168" t="s">
        <v>78</v>
      </c>
      <c r="AV675" s="13" t="s">
        <v>78</v>
      </c>
      <c r="AW675" s="13" t="s">
        <v>31</v>
      </c>
      <c r="AX675" s="13" t="s">
        <v>69</v>
      </c>
      <c r="AY675" s="168" t="s">
        <v>151</v>
      </c>
    </row>
    <row r="676" spans="2:65" s="12" customFormat="1" ht="11.25">
      <c r="B676" s="159"/>
      <c r="D676" s="160" t="s">
        <v>159</v>
      </c>
      <c r="E676" s="161" t="s">
        <v>1</v>
      </c>
      <c r="F676" s="162" t="s">
        <v>359</v>
      </c>
      <c r="H676" s="161" t="s">
        <v>1</v>
      </c>
      <c r="I676" s="163"/>
      <c r="L676" s="159"/>
      <c r="M676" s="164"/>
      <c r="N676" s="165"/>
      <c r="O676" s="165"/>
      <c r="P676" s="165"/>
      <c r="Q676" s="165"/>
      <c r="R676" s="165"/>
      <c r="S676" s="165"/>
      <c r="T676" s="166"/>
      <c r="AT676" s="161" t="s">
        <v>159</v>
      </c>
      <c r="AU676" s="161" t="s">
        <v>78</v>
      </c>
      <c r="AV676" s="12" t="s">
        <v>76</v>
      </c>
      <c r="AW676" s="12" t="s">
        <v>31</v>
      </c>
      <c r="AX676" s="12" t="s">
        <v>69</v>
      </c>
      <c r="AY676" s="161" t="s">
        <v>151</v>
      </c>
    </row>
    <row r="677" spans="2:65" s="13" customFormat="1" ht="11.25">
      <c r="B677" s="167"/>
      <c r="D677" s="160" t="s">
        <v>159</v>
      </c>
      <c r="E677" s="168" t="s">
        <v>1</v>
      </c>
      <c r="F677" s="169" t="s">
        <v>609</v>
      </c>
      <c r="H677" s="170">
        <v>3.4740000000000002</v>
      </c>
      <c r="I677" s="171"/>
      <c r="L677" s="167"/>
      <c r="M677" s="172"/>
      <c r="N677" s="173"/>
      <c r="O677" s="173"/>
      <c r="P677" s="173"/>
      <c r="Q677" s="173"/>
      <c r="R677" s="173"/>
      <c r="S677" s="173"/>
      <c r="T677" s="174"/>
      <c r="AT677" s="168" t="s">
        <v>159</v>
      </c>
      <c r="AU677" s="168" t="s">
        <v>78</v>
      </c>
      <c r="AV677" s="13" t="s">
        <v>78</v>
      </c>
      <c r="AW677" s="13" t="s">
        <v>31</v>
      </c>
      <c r="AX677" s="13" t="s">
        <v>69</v>
      </c>
      <c r="AY677" s="168" t="s">
        <v>151</v>
      </c>
    </row>
    <row r="678" spans="2:65" s="12" customFormat="1" ht="11.25">
      <c r="B678" s="159"/>
      <c r="D678" s="160" t="s">
        <v>159</v>
      </c>
      <c r="E678" s="161" t="s">
        <v>1</v>
      </c>
      <c r="F678" s="162" t="s">
        <v>360</v>
      </c>
      <c r="H678" s="161" t="s">
        <v>1</v>
      </c>
      <c r="I678" s="163"/>
      <c r="L678" s="159"/>
      <c r="M678" s="164"/>
      <c r="N678" s="165"/>
      <c r="O678" s="165"/>
      <c r="P678" s="165"/>
      <c r="Q678" s="165"/>
      <c r="R678" s="165"/>
      <c r="S678" s="165"/>
      <c r="T678" s="166"/>
      <c r="AT678" s="161" t="s">
        <v>159</v>
      </c>
      <c r="AU678" s="161" t="s">
        <v>78</v>
      </c>
      <c r="AV678" s="12" t="s">
        <v>76</v>
      </c>
      <c r="AW678" s="12" t="s">
        <v>31</v>
      </c>
      <c r="AX678" s="12" t="s">
        <v>69</v>
      </c>
      <c r="AY678" s="161" t="s">
        <v>151</v>
      </c>
    </row>
    <row r="679" spans="2:65" s="13" customFormat="1" ht="11.25">
      <c r="B679" s="167"/>
      <c r="D679" s="160" t="s">
        <v>159</v>
      </c>
      <c r="E679" s="168" t="s">
        <v>1</v>
      </c>
      <c r="F679" s="169" t="s">
        <v>610</v>
      </c>
      <c r="H679" s="170">
        <v>3.6539999999999999</v>
      </c>
      <c r="I679" s="171"/>
      <c r="L679" s="167"/>
      <c r="M679" s="172"/>
      <c r="N679" s="173"/>
      <c r="O679" s="173"/>
      <c r="P679" s="173"/>
      <c r="Q679" s="173"/>
      <c r="R679" s="173"/>
      <c r="S679" s="173"/>
      <c r="T679" s="174"/>
      <c r="AT679" s="168" t="s">
        <v>159</v>
      </c>
      <c r="AU679" s="168" t="s">
        <v>78</v>
      </c>
      <c r="AV679" s="13" t="s">
        <v>78</v>
      </c>
      <c r="AW679" s="13" t="s">
        <v>31</v>
      </c>
      <c r="AX679" s="13" t="s">
        <v>69</v>
      </c>
      <c r="AY679" s="168" t="s">
        <v>151</v>
      </c>
    </row>
    <row r="680" spans="2:65" s="14" customFormat="1" ht="11.25">
      <c r="B680" s="175"/>
      <c r="D680" s="160" t="s">
        <v>159</v>
      </c>
      <c r="E680" s="176" t="s">
        <v>1</v>
      </c>
      <c r="F680" s="177" t="s">
        <v>162</v>
      </c>
      <c r="H680" s="178">
        <v>15.87</v>
      </c>
      <c r="I680" s="179"/>
      <c r="L680" s="175"/>
      <c r="M680" s="180"/>
      <c r="N680" s="181"/>
      <c r="O680" s="181"/>
      <c r="P680" s="181"/>
      <c r="Q680" s="181"/>
      <c r="R680" s="181"/>
      <c r="S680" s="181"/>
      <c r="T680" s="182"/>
      <c r="AT680" s="176" t="s">
        <v>159</v>
      </c>
      <c r="AU680" s="176" t="s">
        <v>78</v>
      </c>
      <c r="AV680" s="14" t="s">
        <v>157</v>
      </c>
      <c r="AW680" s="14" t="s">
        <v>31</v>
      </c>
      <c r="AX680" s="14" t="s">
        <v>76</v>
      </c>
      <c r="AY680" s="176" t="s">
        <v>151</v>
      </c>
    </row>
    <row r="681" spans="2:65" s="1" customFormat="1" ht="16.5" customHeight="1">
      <c r="B681" s="146"/>
      <c r="C681" s="147" t="s">
        <v>1042</v>
      </c>
      <c r="D681" s="147" t="s">
        <v>153</v>
      </c>
      <c r="E681" s="148" t="s">
        <v>1043</v>
      </c>
      <c r="F681" s="149" t="s">
        <v>1044</v>
      </c>
      <c r="G681" s="150" t="s">
        <v>156</v>
      </c>
      <c r="H681" s="151">
        <v>1.05</v>
      </c>
      <c r="I681" s="152"/>
      <c r="J681" s="153">
        <f>ROUND(I681*H681,2)</f>
        <v>0</v>
      </c>
      <c r="K681" s="149" t="s">
        <v>1</v>
      </c>
      <c r="L681" s="31"/>
      <c r="M681" s="154" t="s">
        <v>1</v>
      </c>
      <c r="N681" s="155" t="s">
        <v>40</v>
      </c>
      <c r="O681" s="50"/>
      <c r="P681" s="156">
        <f>O681*H681</f>
        <v>0</v>
      </c>
      <c r="Q681" s="156">
        <v>0</v>
      </c>
      <c r="R681" s="156">
        <f>Q681*H681</f>
        <v>0</v>
      </c>
      <c r="S681" s="156">
        <v>0</v>
      </c>
      <c r="T681" s="157">
        <f>S681*H681</f>
        <v>0</v>
      </c>
      <c r="AR681" s="17" t="s">
        <v>157</v>
      </c>
      <c r="AT681" s="17" t="s">
        <v>153</v>
      </c>
      <c r="AU681" s="17" t="s">
        <v>78</v>
      </c>
      <c r="AY681" s="17" t="s">
        <v>151</v>
      </c>
      <c r="BE681" s="158">
        <f>IF(N681="základní",J681,0)</f>
        <v>0</v>
      </c>
      <c r="BF681" s="158">
        <f>IF(N681="snížená",J681,0)</f>
        <v>0</v>
      </c>
      <c r="BG681" s="158">
        <f>IF(N681="zákl. přenesená",J681,0)</f>
        <v>0</v>
      </c>
      <c r="BH681" s="158">
        <f>IF(N681="sníž. přenesená",J681,0)</f>
        <v>0</v>
      </c>
      <c r="BI681" s="158">
        <f>IF(N681="nulová",J681,0)</f>
        <v>0</v>
      </c>
      <c r="BJ681" s="17" t="s">
        <v>76</v>
      </c>
      <c r="BK681" s="158">
        <f>ROUND(I681*H681,2)</f>
        <v>0</v>
      </c>
      <c r="BL681" s="17" t="s">
        <v>157</v>
      </c>
      <c r="BM681" s="17" t="s">
        <v>1045</v>
      </c>
    </row>
    <row r="682" spans="2:65" s="12" customFormat="1" ht="11.25">
      <c r="B682" s="159"/>
      <c r="D682" s="160" t="s">
        <v>159</v>
      </c>
      <c r="E682" s="161" t="s">
        <v>1</v>
      </c>
      <c r="F682" s="162" t="s">
        <v>1046</v>
      </c>
      <c r="H682" s="161" t="s">
        <v>1</v>
      </c>
      <c r="I682" s="163"/>
      <c r="L682" s="159"/>
      <c r="M682" s="164"/>
      <c r="N682" s="165"/>
      <c r="O682" s="165"/>
      <c r="P682" s="165"/>
      <c r="Q682" s="165"/>
      <c r="R682" s="165"/>
      <c r="S682" s="165"/>
      <c r="T682" s="166"/>
      <c r="AT682" s="161" t="s">
        <v>159</v>
      </c>
      <c r="AU682" s="161" t="s">
        <v>78</v>
      </c>
      <c r="AV682" s="12" t="s">
        <v>76</v>
      </c>
      <c r="AW682" s="12" t="s">
        <v>31</v>
      </c>
      <c r="AX682" s="12" t="s">
        <v>69</v>
      </c>
      <c r="AY682" s="161" t="s">
        <v>151</v>
      </c>
    </row>
    <row r="683" spans="2:65" s="13" customFormat="1" ht="11.25">
      <c r="B683" s="167"/>
      <c r="D683" s="160" t="s">
        <v>159</v>
      </c>
      <c r="E683" s="168" t="s">
        <v>1</v>
      </c>
      <c r="F683" s="169" t="s">
        <v>1047</v>
      </c>
      <c r="H683" s="170">
        <v>1.05</v>
      </c>
      <c r="I683" s="171"/>
      <c r="L683" s="167"/>
      <c r="M683" s="172"/>
      <c r="N683" s="173"/>
      <c r="O683" s="173"/>
      <c r="P683" s="173"/>
      <c r="Q683" s="173"/>
      <c r="R683" s="173"/>
      <c r="S683" s="173"/>
      <c r="T683" s="174"/>
      <c r="AT683" s="168" t="s">
        <v>159</v>
      </c>
      <c r="AU683" s="168" t="s">
        <v>78</v>
      </c>
      <c r="AV683" s="13" t="s">
        <v>78</v>
      </c>
      <c r="AW683" s="13" t="s">
        <v>31</v>
      </c>
      <c r="AX683" s="13" t="s">
        <v>69</v>
      </c>
      <c r="AY683" s="168" t="s">
        <v>151</v>
      </c>
    </row>
    <row r="684" spans="2:65" s="14" customFormat="1" ht="11.25">
      <c r="B684" s="175"/>
      <c r="D684" s="160" t="s">
        <v>159</v>
      </c>
      <c r="E684" s="176" t="s">
        <v>1</v>
      </c>
      <c r="F684" s="177" t="s">
        <v>162</v>
      </c>
      <c r="H684" s="178">
        <v>1.05</v>
      </c>
      <c r="I684" s="179"/>
      <c r="L684" s="175"/>
      <c r="M684" s="180"/>
      <c r="N684" s="181"/>
      <c r="O684" s="181"/>
      <c r="P684" s="181"/>
      <c r="Q684" s="181"/>
      <c r="R684" s="181"/>
      <c r="S684" s="181"/>
      <c r="T684" s="182"/>
      <c r="AT684" s="176" t="s">
        <v>159</v>
      </c>
      <c r="AU684" s="176" t="s">
        <v>78</v>
      </c>
      <c r="AV684" s="14" t="s">
        <v>157</v>
      </c>
      <c r="AW684" s="14" t="s">
        <v>31</v>
      </c>
      <c r="AX684" s="14" t="s">
        <v>76</v>
      </c>
      <c r="AY684" s="176" t="s">
        <v>151</v>
      </c>
    </row>
    <row r="685" spans="2:65" s="1" customFormat="1" ht="16.5" customHeight="1">
      <c r="B685" s="146"/>
      <c r="C685" s="147" t="s">
        <v>1048</v>
      </c>
      <c r="D685" s="147" t="s">
        <v>153</v>
      </c>
      <c r="E685" s="148" t="s">
        <v>1049</v>
      </c>
      <c r="F685" s="149" t="s">
        <v>1050</v>
      </c>
      <c r="G685" s="150" t="s">
        <v>156</v>
      </c>
      <c r="H685" s="151">
        <v>1.75</v>
      </c>
      <c r="I685" s="152"/>
      <c r="J685" s="153">
        <f>ROUND(I685*H685,2)</f>
        <v>0</v>
      </c>
      <c r="K685" s="149" t="s">
        <v>1</v>
      </c>
      <c r="L685" s="31"/>
      <c r="M685" s="154" t="s">
        <v>1</v>
      </c>
      <c r="N685" s="155" t="s">
        <v>40</v>
      </c>
      <c r="O685" s="50"/>
      <c r="P685" s="156">
        <f>O685*H685</f>
        <v>0</v>
      </c>
      <c r="Q685" s="156">
        <v>0</v>
      </c>
      <c r="R685" s="156">
        <f>Q685*H685</f>
        <v>0</v>
      </c>
      <c r="S685" s="156">
        <v>0</v>
      </c>
      <c r="T685" s="157">
        <f>S685*H685</f>
        <v>0</v>
      </c>
      <c r="AR685" s="17" t="s">
        <v>157</v>
      </c>
      <c r="AT685" s="17" t="s">
        <v>153</v>
      </c>
      <c r="AU685" s="17" t="s">
        <v>78</v>
      </c>
      <c r="AY685" s="17" t="s">
        <v>151</v>
      </c>
      <c r="BE685" s="158">
        <f>IF(N685="základní",J685,0)</f>
        <v>0</v>
      </c>
      <c r="BF685" s="158">
        <f>IF(N685="snížená",J685,0)</f>
        <v>0</v>
      </c>
      <c r="BG685" s="158">
        <f>IF(N685="zákl. přenesená",J685,0)</f>
        <v>0</v>
      </c>
      <c r="BH685" s="158">
        <f>IF(N685="sníž. přenesená",J685,0)</f>
        <v>0</v>
      </c>
      <c r="BI685" s="158">
        <f>IF(N685="nulová",J685,0)</f>
        <v>0</v>
      </c>
      <c r="BJ685" s="17" t="s">
        <v>76</v>
      </c>
      <c r="BK685" s="158">
        <f>ROUND(I685*H685,2)</f>
        <v>0</v>
      </c>
      <c r="BL685" s="17" t="s">
        <v>157</v>
      </c>
      <c r="BM685" s="17" t="s">
        <v>1051</v>
      </c>
    </row>
    <row r="686" spans="2:65" s="12" customFormat="1" ht="11.25">
      <c r="B686" s="159"/>
      <c r="D686" s="160" t="s">
        <v>159</v>
      </c>
      <c r="E686" s="161" t="s">
        <v>1</v>
      </c>
      <c r="F686" s="162" t="s">
        <v>453</v>
      </c>
      <c r="H686" s="161" t="s">
        <v>1</v>
      </c>
      <c r="I686" s="163"/>
      <c r="L686" s="159"/>
      <c r="M686" s="164"/>
      <c r="N686" s="165"/>
      <c r="O686" s="165"/>
      <c r="P686" s="165"/>
      <c r="Q686" s="165"/>
      <c r="R686" s="165"/>
      <c r="S686" s="165"/>
      <c r="T686" s="166"/>
      <c r="AT686" s="161" t="s">
        <v>159</v>
      </c>
      <c r="AU686" s="161" t="s">
        <v>78</v>
      </c>
      <c r="AV686" s="12" t="s">
        <v>76</v>
      </c>
      <c r="AW686" s="12" t="s">
        <v>31</v>
      </c>
      <c r="AX686" s="12" t="s">
        <v>69</v>
      </c>
      <c r="AY686" s="161" t="s">
        <v>151</v>
      </c>
    </row>
    <row r="687" spans="2:65" s="13" customFormat="1" ht="11.25">
      <c r="B687" s="167"/>
      <c r="D687" s="160" t="s">
        <v>159</v>
      </c>
      <c r="E687" s="168" t="s">
        <v>1</v>
      </c>
      <c r="F687" s="169" t="s">
        <v>1052</v>
      </c>
      <c r="H687" s="170">
        <v>1.75</v>
      </c>
      <c r="I687" s="171"/>
      <c r="L687" s="167"/>
      <c r="M687" s="172"/>
      <c r="N687" s="173"/>
      <c r="O687" s="173"/>
      <c r="P687" s="173"/>
      <c r="Q687" s="173"/>
      <c r="R687" s="173"/>
      <c r="S687" s="173"/>
      <c r="T687" s="174"/>
      <c r="AT687" s="168" t="s">
        <v>159</v>
      </c>
      <c r="AU687" s="168" t="s">
        <v>78</v>
      </c>
      <c r="AV687" s="13" t="s">
        <v>78</v>
      </c>
      <c r="AW687" s="13" t="s">
        <v>31</v>
      </c>
      <c r="AX687" s="13" t="s">
        <v>69</v>
      </c>
      <c r="AY687" s="168" t="s">
        <v>151</v>
      </c>
    </row>
    <row r="688" spans="2:65" s="14" customFormat="1" ht="11.25">
      <c r="B688" s="175"/>
      <c r="D688" s="160" t="s">
        <v>159</v>
      </c>
      <c r="E688" s="176" t="s">
        <v>1</v>
      </c>
      <c r="F688" s="177" t="s">
        <v>162</v>
      </c>
      <c r="H688" s="178">
        <v>1.75</v>
      </c>
      <c r="I688" s="179"/>
      <c r="L688" s="175"/>
      <c r="M688" s="180"/>
      <c r="N688" s="181"/>
      <c r="O688" s="181"/>
      <c r="P688" s="181"/>
      <c r="Q688" s="181"/>
      <c r="R688" s="181"/>
      <c r="S688" s="181"/>
      <c r="T688" s="182"/>
      <c r="AT688" s="176" t="s">
        <v>159</v>
      </c>
      <c r="AU688" s="176" t="s">
        <v>78</v>
      </c>
      <c r="AV688" s="14" t="s">
        <v>157</v>
      </c>
      <c r="AW688" s="14" t="s">
        <v>31</v>
      </c>
      <c r="AX688" s="14" t="s">
        <v>76</v>
      </c>
      <c r="AY688" s="176" t="s">
        <v>151</v>
      </c>
    </row>
    <row r="689" spans="2:65" s="1" customFormat="1" ht="16.5" customHeight="1">
      <c r="B689" s="146"/>
      <c r="C689" s="147" t="s">
        <v>1053</v>
      </c>
      <c r="D689" s="147" t="s">
        <v>153</v>
      </c>
      <c r="E689" s="148" t="s">
        <v>1054</v>
      </c>
      <c r="F689" s="149" t="s">
        <v>1055</v>
      </c>
      <c r="G689" s="150" t="s">
        <v>156</v>
      </c>
      <c r="H689" s="151">
        <v>1.3</v>
      </c>
      <c r="I689" s="152"/>
      <c r="J689" s="153">
        <f>ROUND(I689*H689,2)</f>
        <v>0</v>
      </c>
      <c r="K689" s="149" t="s">
        <v>1</v>
      </c>
      <c r="L689" s="31"/>
      <c r="M689" s="154" t="s">
        <v>1</v>
      </c>
      <c r="N689" s="155" t="s">
        <v>40</v>
      </c>
      <c r="O689" s="50"/>
      <c r="P689" s="156">
        <f>O689*H689</f>
        <v>0</v>
      </c>
      <c r="Q689" s="156">
        <v>0</v>
      </c>
      <c r="R689" s="156">
        <f>Q689*H689</f>
        <v>0</v>
      </c>
      <c r="S689" s="156">
        <v>0</v>
      </c>
      <c r="T689" s="157">
        <f>S689*H689</f>
        <v>0</v>
      </c>
      <c r="AR689" s="17" t="s">
        <v>157</v>
      </c>
      <c r="AT689" s="17" t="s">
        <v>153</v>
      </c>
      <c r="AU689" s="17" t="s">
        <v>78</v>
      </c>
      <c r="AY689" s="17" t="s">
        <v>151</v>
      </c>
      <c r="BE689" s="158">
        <f>IF(N689="základní",J689,0)</f>
        <v>0</v>
      </c>
      <c r="BF689" s="158">
        <f>IF(N689="snížená",J689,0)</f>
        <v>0</v>
      </c>
      <c r="BG689" s="158">
        <f>IF(N689="zákl. přenesená",J689,0)</f>
        <v>0</v>
      </c>
      <c r="BH689" s="158">
        <f>IF(N689="sníž. přenesená",J689,0)</f>
        <v>0</v>
      </c>
      <c r="BI689" s="158">
        <f>IF(N689="nulová",J689,0)</f>
        <v>0</v>
      </c>
      <c r="BJ689" s="17" t="s">
        <v>76</v>
      </c>
      <c r="BK689" s="158">
        <f>ROUND(I689*H689,2)</f>
        <v>0</v>
      </c>
      <c r="BL689" s="17" t="s">
        <v>157</v>
      </c>
      <c r="BM689" s="17" t="s">
        <v>1056</v>
      </c>
    </row>
    <row r="690" spans="2:65" s="12" customFormat="1" ht="11.25">
      <c r="B690" s="159"/>
      <c r="D690" s="160" t="s">
        <v>159</v>
      </c>
      <c r="E690" s="161" t="s">
        <v>1</v>
      </c>
      <c r="F690" s="162" t="s">
        <v>1057</v>
      </c>
      <c r="H690" s="161" t="s">
        <v>1</v>
      </c>
      <c r="I690" s="163"/>
      <c r="L690" s="159"/>
      <c r="M690" s="164"/>
      <c r="N690" s="165"/>
      <c r="O690" s="165"/>
      <c r="P690" s="165"/>
      <c r="Q690" s="165"/>
      <c r="R690" s="165"/>
      <c r="S690" s="165"/>
      <c r="T690" s="166"/>
      <c r="AT690" s="161" t="s">
        <v>159</v>
      </c>
      <c r="AU690" s="161" t="s">
        <v>78</v>
      </c>
      <c r="AV690" s="12" t="s">
        <v>76</v>
      </c>
      <c r="AW690" s="12" t="s">
        <v>31</v>
      </c>
      <c r="AX690" s="12" t="s">
        <v>69</v>
      </c>
      <c r="AY690" s="161" t="s">
        <v>151</v>
      </c>
    </row>
    <row r="691" spans="2:65" s="13" customFormat="1" ht="11.25">
      <c r="B691" s="167"/>
      <c r="D691" s="160" t="s">
        <v>159</v>
      </c>
      <c r="E691" s="168" t="s">
        <v>1</v>
      </c>
      <c r="F691" s="169" t="s">
        <v>1058</v>
      </c>
      <c r="H691" s="170">
        <v>1.3</v>
      </c>
      <c r="I691" s="171"/>
      <c r="L691" s="167"/>
      <c r="M691" s="172"/>
      <c r="N691" s="173"/>
      <c r="O691" s="173"/>
      <c r="P691" s="173"/>
      <c r="Q691" s="173"/>
      <c r="R691" s="173"/>
      <c r="S691" s="173"/>
      <c r="T691" s="174"/>
      <c r="AT691" s="168" t="s">
        <v>159</v>
      </c>
      <c r="AU691" s="168" t="s">
        <v>78</v>
      </c>
      <c r="AV691" s="13" t="s">
        <v>78</v>
      </c>
      <c r="AW691" s="13" t="s">
        <v>31</v>
      </c>
      <c r="AX691" s="13" t="s">
        <v>69</v>
      </c>
      <c r="AY691" s="168" t="s">
        <v>151</v>
      </c>
    </row>
    <row r="692" spans="2:65" s="14" customFormat="1" ht="11.25">
      <c r="B692" s="175"/>
      <c r="D692" s="160" t="s">
        <v>159</v>
      </c>
      <c r="E692" s="176" t="s">
        <v>1</v>
      </c>
      <c r="F692" s="177" t="s">
        <v>162</v>
      </c>
      <c r="H692" s="178">
        <v>1.3</v>
      </c>
      <c r="I692" s="179"/>
      <c r="L692" s="175"/>
      <c r="M692" s="180"/>
      <c r="N692" s="181"/>
      <c r="O692" s="181"/>
      <c r="P692" s="181"/>
      <c r="Q692" s="181"/>
      <c r="R692" s="181"/>
      <c r="S692" s="181"/>
      <c r="T692" s="182"/>
      <c r="AT692" s="176" t="s">
        <v>159</v>
      </c>
      <c r="AU692" s="176" t="s">
        <v>78</v>
      </c>
      <c r="AV692" s="14" t="s">
        <v>157</v>
      </c>
      <c r="AW692" s="14" t="s">
        <v>31</v>
      </c>
      <c r="AX692" s="14" t="s">
        <v>76</v>
      </c>
      <c r="AY692" s="176" t="s">
        <v>151</v>
      </c>
    </row>
    <row r="693" spans="2:65" s="1" customFormat="1" ht="16.5" customHeight="1">
      <c r="B693" s="146"/>
      <c r="C693" s="147" t="s">
        <v>1059</v>
      </c>
      <c r="D693" s="147" t="s">
        <v>153</v>
      </c>
      <c r="E693" s="148" t="s">
        <v>1060</v>
      </c>
      <c r="F693" s="149" t="s">
        <v>1061</v>
      </c>
      <c r="G693" s="150" t="s">
        <v>156</v>
      </c>
      <c r="H693" s="151">
        <v>9.6</v>
      </c>
      <c r="I693" s="152"/>
      <c r="J693" s="153">
        <f>ROUND(I693*H693,2)</f>
        <v>0</v>
      </c>
      <c r="K693" s="149" t="s">
        <v>1</v>
      </c>
      <c r="L693" s="31"/>
      <c r="M693" s="154" t="s">
        <v>1</v>
      </c>
      <c r="N693" s="155" t="s">
        <v>40</v>
      </c>
      <c r="O693" s="50"/>
      <c r="P693" s="156">
        <f>O693*H693</f>
        <v>0</v>
      </c>
      <c r="Q693" s="156">
        <v>0</v>
      </c>
      <c r="R693" s="156">
        <f>Q693*H693</f>
        <v>0</v>
      </c>
      <c r="S693" s="156">
        <v>0</v>
      </c>
      <c r="T693" s="157">
        <f>S693*H693</f>
        <v>0</v>
      </c>
      <c r="AR693" s="17" t="s">
        <v>157</v>
      </c>
      <c r="AT693" s="17" t="s">
        <v>153</v>
      </c>
      <c r="AU693" s="17" t="s">
        <v>78</v>
      </c>
      <c r="AY693" s="17" t="s">
        <v>151</v>
      </c>
      <c r="BE693" s="158">
        <f>IF(N693="základní",J693,0)</f>
        <v>0</v>
      </c>
      <c r="BF693" s="158">
        <f>IF(N693="snížená",J693,0)</f>
        <v>0</v>
      </c>
      <c r="BG693" s="158">
        <f>IF(N693="zákl. přenesená",J693,0)</f>
        <v>0</v>
      </c>
      <c r="BH693" s="158">
        <f>IF(N693="sníž. přenesená",J693,0)</f>
        <v>0</v>
      </c>
      <c r="BI693" s="158">
        <f>IF(N693="nulová",J693,0)</f>
        <v>0</v>
      </c>
      <c r="BJ693" s="17" t="s">
        <v>76</v>
      </c>
      <c r="BK693" s="158">
        <f>ROUND(I693*H693,2)</f>
        <v>0</v>
      </c>
      <c r="BL693" s="17" t="s">
        <v>157</v>
      </c>
      <c r="BM693" s="17" t="s">
        <v>1062</v>
      </c>
    </row>
    <row r="694" spans="2:65" s="12" customFormat="1" ht="11.25">
      <c r="B694" s="159"/>
      <c r="D694" s="160" t="s">
        <v>159</v>
      </c>
      <c r="E694" s="161" t="s">
        <v>1</v>
      </c>
      <c r="F694" s="162" t="s">
        <v>1063</v>
      </c>
      <c r="H694" s="161" t="s">
        <v>1</v>
      </c>
      <c r="I694" s="163"/>
      <c r="L694" s="159"/>
      <c r="M694" s="164"/>
      <c r="N694" s="165"/>
      <c r="O694" s="165"/>
      <c r="P694" s="165"/>
      <c r="Q694" s="165"/>
      <c r="R694" s="165"/>
      <c r="S694" s="165"/>
      <c r="T694" s="166"/>
      <c r="AT694" s="161" t="s">
        <v>159</v>
      </c>
      <c r="AU694" s="161" t="s">
        <v>78</v>
      </c>
      <c r="AV694" s="12" t="s">
        <v>76</v>
      </c>
      <c r="AW694" s="12" t="s">
        <v>31</v>
      </c>
      <c r="AX694" s="12" t="s">
        <v>69</v>
      </c>
      <c r="AY694" s="161" t="s">
        <v>151</v>
      </c>
    </row>
    <row r="695" spans="2:65" s="13" customFormat="1" ht="11.25">
      <c r="B695" s="167"/>
      <c r="D695" s="160" t="s">
        <v>159</v>
      </c>
      <c r="E695" s="168" t="s">
        <v>1</v>
      </c>
      <c r="F695" s="169" t="s">
        <v>1064</v>
      </c>
      <c r="H695" s="170">
        <v>9.6</v>
      </c>
      <c r="I695" s="171"/>
      <c r="L695" s="167"/>
      <c r="M695" s="172"/>
      <c r="N695" s="173"/>
      <c r="O695" s="173"/>
      <c r="P695" s="173"/>
      <c r="Q695" s="173"/>
      <c r="R695" s="173"/>
      <c r="S695" s="173"/>
      <c r="T695" s="174"/>
      <c r="AT695" s="168" t="s">
        <v>159</v>
      </c>
      <c r="AU695" s="168" t="s">
        <v>78</v>
      </c>
      <c r="AV695" s="13" t="s">
        <v>78</v>
      </c>
      <c r="AW695" s="13" t="s">
        <v>31</v>
      </c>
      <c r="AX695" s="13" t="s">
        <v>69</v>
      </c>
      <c r="AY695" s="168" t="s">
        <v>151</v>
      </c>
    </row>
    <row r="696" spans="2:65" s="14" customFormat="1" ht="11.25">
      <c r="B696" s="175"/>
      <c r="D696" s="160" t="s">
        <v>159</v>
      </c>
      <c r="E696" s="176" t="s">
        <v>1</v>
      </c>
      <c r="F696" s="177" t="s">
        <v>162</v>
      </c>
      <c r="H696" s="178">
        <v>9.6</v>
      </c>
      <c r="I696" s="179"/>
      <c r="L696" s="175"/>
      <c r="M696" s="180"/>
      <c r="N696" s="181"/>
      <c r="O696" s="181"/>
      <c r="P696" s="181"/>
      <c r="Q696" s="181"/>
      <c r="R696" s="181"/>
      <c r="S696" s="181"/>
      <c r="T696" s="182"/>
      <c r="AT696" s="176" t="s">
        <v>159</v>
      </c>
      <c r="AU696" s="176" t="s">
        <v>78</v>
      </c>
      <c r="AV696" s="14" t="s">
        <v>157</v>
      </c>
      <c r="AW696" s="14" t="s">
        <v>31</v>
      </c>
      <c r="AX696" s="14" t="s">
        <v>76</v>
      </c>
      <c r="AY696" s="176" t="s">
        <v>151</v>
      </c>
    </row>
    <row r="697" spans="2:65" s="1" customFormat="1" ht="16.5" customHeight="1">
      <c r="B697" s="146"/>
      <c r="C697" s="147" t="s">
        <v>1065</v>
      </c>
      <c r="D697" s="147" t="s">
        <v>153</v>
      </c>
      <c r="E697" s="148" t="s">
        <v>1066</v>
      </c>
      <c r="F697" s="149" t="s">
        <v>1067</v>
      </c>
      <c r="G697" s="150" t="s">
        <v>156</v>
      </c>
      <c r="H697" s="151">
        <v>1.3</v>
      </c>
      <c r="I697" s="152"/>
      <c r="J697" s="153">
        <f>ROUND(I697*H697,2)</f>
        <v>0</v>
      </c>
      <c r="K697" s="149" t="s">
        <v>1</v>
      </c>
      <c r="L697" s="31"/>
      <c r="M697" s="154" t="s">
        <v>1</v>
      </c>
      <c r="N697" s="155" t="s">
        <v>40</v>
      </c>
      <c r="O697" s="50"/>
      <c r="P697" s="156">
        <f>O697*H697</f>
        <v>0</v>
      </c>
      <c r="Q697" s="156">
        <v>0</v>
      </c>
      <c r="R697" s="156">
        <f>Q697*H697</f>
        <v>0</v>
      </c>
      <c r="S697" s="156">
        <v>0</v>
      </c>
      <c r="T697" s="157">
        <f>S697*H697</f>
        <v>0</v>
      </c>
      <c r="AR697" s="17" t="s">
        <v>157</v>
      </c>
      <c r="AT697" s="17" t="s">
        <v>153</v>
      </c>
      <c r="AU697" s="17" t="s">
        <v>78</v>
      </c>
      <c r="AY697" s="17" t="s">
        <v>151</v>
      </c>
      <c r="BE697" s="158">
        <f>IF(N697="základní",J697,0)</f>
        <v>0</v>
      </c>
      <c r="BF697" s="158">
        <f>IF(N697="snížená",J697,0)</f>
        <v>0</v>
      </c>
      <c r="BG697" s="158">
        <f>IF(N697="zákl. přenesená",J697,0)</f>
        <v>0</v>
      </c>
      <c r="BH697" s="158">
        <f>IF(N697="sníž. přenesená",J697,0)</f>
        <v>0</v>
      </c>
      <c r="BI697" s="158">
        <f>IF(N697="nulová",J697,0)</f>
        <v>0</v>
      </c>
      <c r="BJ697" s="17" t="s">
        <v>76</v>
      </c>
      <c r="BK697" s="158">
        <f>ROUND(I697*H697,2)</f>
        <v>0</v>
      </c>
      <c r="BL697" s="17" t="s">
        <v>157</v>
      </c>
      <c r="BM697" s="17" t="s">
        <v>1068</v>
      </c>
    </row>
    <row r="698" spans="2:65" s="12" customFormat="1" ht="11.25">
      <c r="B698" s="159"/>
      <c r="D698" s="160" t="s">
        <v>159</v>
      </c>
      <c r="E698" s="161" t="s">
        <v>1</v>
      </c>
      <c r="F698" s="162" t="s">
        <v>1057</v>
      </c>
      <c r="H698" s="161" t="s">
        <v>1</v>
      </c>
      <c r="I698" s="163"/>
      <c r="L698" s="159"/>
      <c r="M698" s="164"/>
      <c r="N698" s="165"/>
      <c r="O698" s="165"/>
      <c r="P698" s="165"/>
      <c r="Q698" s="165"/>
      <c r="R698" s="165"/>
      <c r="S698" s="165"/>
      <c r="T698" s="166"/>
      <c r="AT698" s="161" t="s">
        <v>159</v>
      </c>
      <c r="AU698" s="161" t="s">
        <v>78</v>
      </c>
      <c r="AV698" s="12" t="s">
        <v>76</v>
      </c>
      <c r="AW698" s="12" t="s">
        <v>31</v>
      </c>
      <c r="AX698" s="12" t="s">
        <v>69</v>
      </c>
      <c r="AY698" s="161" t="s">
        <v>151</v>
      </c>
    </row>
    <row r="699" spans="2:65" s="13" customFormat="1" ht="11.25">
      <c r="B699" s="167"/>
      <c r="D699" s="160" t="s">
        <v>159</v>
      </c>
      <c r="E699" s="168" t="s">
        <v>1</v>
      </c>
      <c r="F699" s="169" t="s">
        <v>1058</v>
      </c>
      <c r="H699" s="170">
        <v>1.3</v>
      </c>
      <c r="I699" s="171"/>
      <c r="L699" s="167"/>
      <c r="M699" s="172"/>
      <c r="N699" s="173"/>
      <c r="O699" s="173"/>
      <c r="P699" s="173"/>
      <c r="Q699" s="173"/>
      <c r="R699" s="173"/>
      <c r="S699" s="173"/>
      <c r="T699" s="174"/>
      <c r="AT699" s="168" t="s">
        <v>159</v>
      </c>
      <c r="AU699" s="168" t="s">
        <v>78</v>
      </c>
      <c r="AV699" s="13" t="s">
        <v>78</v>
      </c>
      <c r="AW699" s="13" t="s">
        <v>31</v>
      </c>
      <c r="AX699" s="13" t="s">
        <v>69</v>
      </c>
      <c r="AY699" s="168" t="s">
        <v>151</v>
      </c>
    </row>
    <row r="700" spans="2:65" s="14" customFormat="1" ht="11.25">
      <c r="B700" s="175"/>
      <c r="D700" s="160" t="s">
        <v>159</v>
      </c>
      <c r="E700" s="176" t="s">
        <v>1</v>
      </c>
      <c r="F700" s="177" t="s">
        <v>162</v>
      </c>
      <c r="H700" s="178">
        <v>1.3</v>
      </c>
      <c r="I700" s="179"/>
      <c r="L700" s="175"/>
      <c r="M700" s="180"/>
      <c r="N700" s="181"/>
      <c r="O700" s="181"/>
      <c r="P700" s="181"/>
      <c r="Q700" s="181"/>
      <c r="R700" s="181"/>
      <c r="S700" s="181"/>
      <c r="T700" s="182"/>
      <c r="AT700" s="176" t="s">
        <v>159</v>
      </c>
      <c r="AU700" s="176" t="s">
        <v>78</v>
      </c>
      <c r="AV700" s="14" t="s">
        <v>157</v>
      </c>
      <c r="AW700" s="14" t="s">
        <v>31</v>
      </c>
      <c r="AX700" s="14" t="s">
        <v>76</v>
      </c>
      <c r="AY700" s="176" t="s">
        <v>151</v>
      </c>
    </row>
    <row r="701" spans="2:65" s="1" customFormat="1" ht="16.5" customHeight="1">
      <c r="B701" s="146"/>
      <c r="C701" s="147" t="s">
        <v>1069</v>
      </c>
      <c r="D701" s="147" t="s">
        <v>153</v>
      </c>
      <c r="E701" s="148" t="s">
        <v>1070</v>
      </c>
      <c r="F701" s="149" t="s">
        <v>1071</v>
      </c>
      <c r="G701" s="150" t="s">
        <v>446</v>
      </c>
      <c r="H701" s="151">
        <v>20</v>
      </c>
      <c r="I701" s="152"/>
      <c r="J701" s="153">
        <f>ROUND(I701*H701,2)</f>
        <v>0</v>
      </c>
      <c r="K701" s="149" t="s">
        <v>1</v>
      </c>
      <c r="L701" s="31"/>
      <c r="M701" s="154" t="s">
        <v>1</v>
      </c>
      <c r="N701" s="155" t="s">
        <v>40</v>
      </c>
      <c r="O701" s="50"/>
      <c r="P701" s="156">
        <f>O701*H701</f>
        <v>0</v>
      </c>
      <c r="Q701" s="156">
        <v>0</v>
      </c>
      <c r="R701" s="156">
        <f>Q701*H701</f>
        <v>0</v>
      </c>
      <c r="S701" s="156">
        <v>0</v>
      </c>
      <c r="T701" s="157">
        <f>S701*H701</f>
        <v>0</v>
      </c>
      <c r="AR701" s="17" t="s">
        <v>157</v>
      </c>
      <c r="AT701" s="17" t="s">
        <v>153</v>
      </c>
      <c r="AU701" s="17" t="s">
        <v>78</v>
      </c>
      <c r="AY701" s="17" t="s">
        <v>151</v>
      </c>
      <c r="BE701" s="158">
        <f>IF(N701="základní",J701,0)</f>
        <v>0</v>
      </c>
      <c r="BF701" s="158">
        <f>IF(N701="snížená",J701,0)</f>
        <v>0</v>
      </c>
      <c r="BG701" s="158">
        <f>IF(N701="zákl. přenesená",J701,0)</f>
        <v>0</v>
      </c>
      <c r="BH701" s="158">
        <f>IF(N701="sníž. přenesená",J701,0)</f>
        <v>0</v>
      </c>
      <c r="BI701" s="158">
        <f>IF(N701="nulová",J701,0)</f>
        <v>0</v>
      </c>
      <c r="BJ701" s="17" t="s">
        <v>76</v>
      </c>
      <c r="BK701" s="158">
        <f>ROUND(I701*H701,2)</f>
        <v>0</v>
      </c>
      <c r="BL701" s="17" t="s">
        <v>157</v>
      </c>
      <c r="BM701" s="17" t="s">
        <v>1072</v>
      </c>
    </row>
    <row r="702" spans="2:65" s="1" customFormat="1" ht="16.5" customHeight="1">
      <c r="B702" s="146"/>
      <c r="C702" s="147" t="s">
        <v>1073</v>
      </c>
      <c r="D702" s="147" t="s">
        <v>153</v>
      </c>
      <c r="E702" s="148" t="s">
        <v>1074</v>
      </c>
      <c r="F702" s="149" t="s">
        <v>1075</v>
      </c>
      <c r="G702" s="150" t="s">
        <v>165</v>
      </c>
      <c r="H702" s="151">
        <v>3.617</v>
      </c>
      <c r="I702" s="152"/>
      <c r="J702" s="153">
        <f>ROUND(I702*H702,2)</f>
        <v>0</v>
      </c>
      <c r="K702" s="149" t="s">
        <v>1</v>
      </c>
      <c r="L702" s="31"/>
      <c r="M702" s="154" t="s">
        <v>1</v>
      </c>
      <c r="N702" s="155" t="s">
        <v>40</v>
      </c>
      <c r="O702" s="50"/>
      <c r="P702" s="156">
        <f>O702*H702</f>
        <v>0</v>
      </c>
      <c r="Q702" s="156">
        <v>0</v>
      </c>
      <c r="R702" s="156">
        <f>Q702*H702</f>
        <v>0</v>
      </c>
      <c r="S702" s="156">
        <v>0</v>
      </c>
      <c r="T702" s="157">
        <f>S702*H702</f>
        <v>0</v>
      </c>
      <c r="AR702" s="17" t="s">
        <v>157</v>
      </c>
      <c r="AT702" s="17" t="s">
        <v>153</v>
      </c>
      <c r="AU702" s="17" t="s">
        <v>78</v>
      </c>
      <c r="AY702" s="17" t="s">
        <v>151</v>
      </c>
      <c r="BE702" s="158">
        <f>IF(N702="základní",J702,0)</f>
        <v>0</v>
      </c>
      <c r="BF702" s="158">
        <f>IF(N702="snížená",J702,0)</f>
        <v>0</v>
      </c>
      <c r="BG702" s="158">
        <f>IF(N702="zákl. přenesená",J702,0)</f>
        <v>0</v>
      </c>
      <c r="BH702" s="158">
        <f>IF(N702="sníž. přenesená",J702,0)</f>
        <v>0</v>
      </c>
      <c r="BI702" s="158">
        <f>IF(N702="nulová",J702,0)</f>
        <v>0</v>
      </c>
      <c r="BJ702" s="17" t="s">
        <v>76</v>
      </c>
      <c r="BK702" s="158">
        <f>ROUND(I702*H702,2)</f>
        <v>0</v>
      </c>
      <c r="BL702" s="17" t="s">
        <v>157</v>
      </c>
      <c r="BM702" s="17" t="s">
        <v>1076</v>
      </c>
    </row>
    <row r="703" spans="2:65" s="1" customFormat="1" ht="16.5" customHeight="1">
      <c r="B703" s="146"/>
      <c r="C703" s="147" t="s">
        <v>1077</v>
      </c>
      <c r="D703" s="147" t="s">
        <v>153</v>
      </c>
      <c r="E703" s="148" t="s">
        <v>1078</v>
      </c>
      <c r="F703" s="149" t="s">
        <v>1079</v>
      </c>
      <c r="G703" s="150" t="s">
        <v>446</v>
      </c>
      <c r="H703" s="151">
        <v>2.4</v>
      </c>
      <c r="I703" s="152"/>
      <c r="J703" s="153">
        <f>ROUND(I703*H703,2)</f>
        <v>0</v>
      </c>
      <c r="K703" s="149" t="s">
        <v>1</v>
      </c>
      <c r="L703" s="31"/>
      <c r="M703" s="154" t="s">
        <v>1</v>
      </c>
      <c r="N703" s="155" t="s">
        <v>40</v>
      </c>
      <c r="O703" s="50"/>
      <c r="P703" s="156">
        <f>O703*H703</f>
        <v>0</v>
      </c>
      <c r="Q703" s="156">
        <v>0</v>
      </c>
      <c r="R703" s="156">
        <f>Q703*H703</f>
        <v>0</v>
      </c>
      <c r="S703" s="156">
        <v>0</v>
      </c>
      <c r="T703" s="157">
        <f>S703*H703</f>
        <v>0</v>
      </c>
      <c r="AR703" s="17" t="s">
        <v>157</v>
      </c>
      <c r="AT703" s="17" t="s">
        <v>153</v>
      </c>
      <c r="AU703" s="17" t="s">
        <v>78</v>
      </c>
      <c r="AY703" s="17" t="s">
        <v>151</v>
      </c>
      <c r="BE703" s="158">
        <f>IF(N703="základní",J703,0)</f>
        <v>0</v>
      </c>
      <c r="BF703" s="158">
        <f>IF(N703="snížená",J703,0)</f>
        <v>0</v>
      </c>
      <c r="BG703" s="158">
        <f>IF(N703="zákl. přenesená",J703,0)</f>
        <v>0</v>
      </c>
      <c r="BH703" s="158">
        <f>IF(N703="sníž. přenesená",J703,0)</f>
        <v>0</v>
      </c>
      <c r="BI703" s="158">
        <f>IF(N703="nulová",J703,0)</f>
        <v>0</v>
      </c>
      <c r="BJ703" s="17" t="s">
        <v>76</v>
      </c>
      <c r="BK703" s="158">
        <f>ROUND(I703*H703,2)</f>
        <v>0</v>
      </c>
      <c r="BL703" s="17" t="s">
        <v>157</v>
      </c>
      <c r="BM703" s="17" t="s">
        <v>1080</v>
      </c>
    </row>
    <row r="704" spans="2:65" s="13" customFormat="1" ht="11.25">
      <c r="B704" s="167"/>
      <c r="D704" s="160" t="s">
        <v>159</v>
      </c>
      <c r="E704" s="168" t="s">
        <v>1</v>
      </c>
      <c r="F704" s="169" t="s">
        <v>1081</v>
      </c>
      <c r="H704" s="170">
        <v>2.4</v>
      </c>
      <c r="I704" s="171"/>
      <c r="L704" s="167"/>
      <c r="M704" s="172"/>
      <c r="N704" s="173"/>
      <c r="O704" s="173"/>
      <c r="P704" s="173"/>
      <c r="Q704" s="173"/>
      <c r="R704" s="173"/>
      <c r="S704" s="173"/>
      <c r="T704" s="174"/>
      <c r="AT704" s="168" t="s">
        <v>159</v>
      </c>
      <c r="AU704" s="168" t="s">
        <v>78</v>
      </c>
      <c r="AV704" s="13" t="s">
        <v>78</v>
      </c>
      <c r="AW704" s="13" t="s">
        <v>31</v>
      </c>
      <c r="AX704" s="13" t="s">
        <v>69</v>
      </c>
      <c r="AY704" s="168" t="s">
        <v>151</v>
      </c>
    </row>
    <row r="705" spans="2:65" s="14" customFormat="1" ht="11.25">
      <c r="B705" s="175"/>
      <c r="D705" s="160" t="s">
        <v>159</v>
      </c>
      <c r="E705" s="176" t="s">
        <v>1</v>
      </c>
      <c r="F705" s="177" t="s">
        <v>162</v>
      </c>
      <c r="H705" s="178">
        <v>2.4</v>
      </c>
      <c r="I705" s="179"/>
      <c r="L705" s="175"/>
      <c r="M705" s="180"/>
      <c r="N705" s="181"/>
      <c r="O705" s="181"/>
      <c r="P705" s="181"/>
      <c r="Q705" s="181"/>
      <c r="R705" s="181"/>
      <c r="S705" s="181"/>
      <c r="T705" s="182"/>
      <c r="AT705" s="176" t="s">
        <v>159</v>
      </c>
      <c r="AU705" s="176" t="s">
        <v>78</v>
      </c>
      <c r="AV705" s="14" t="s">
        <v>157</v>
      </c>
      <c r="AW705" s="14" t="s">
        <v>31</v>
      </c>
      <c r="AX705" s="14" t="s">
        <v>76</v>
      </c>
      <c r="AY705" s="176" t="s">
        <v>151</v>
      </c>
    </row>
    <row r="706" spans="2:65" s="1" customFormat="1" ht="16.5" customHeight="1">
      <c r="B706" s="146"/>
      <c r="C706" s="147" t="s">
        <v>1082</v>
      </c>
      <c r="D706" s="147" t="s">
        <v>153</v>
      </c>
      <c r="E706" s="148" t="s">
        <v>1083</v>
      </c>
      <c r="F706" s="149" t="s">
        <v>1084</v>
      </c>
      <c r="G706" s="150" t="s">
        <v>446</v>
      </c>
      <c r="H706" s="151">
        <v>2.2999999999999998</v>
      </c>
      <c r="I706" s="152"/>
      <c r="J706" s="153">
        <f>ROUND(I706*H706,2)</f>
        <v>0</v>
      </c>
      <c r="K706" s="149" t="s">
        <v>1</v>
      </c>
      <c r="L706" s="31"/>
      <c r="M706" s="154" t="s">
        <v>1</v>
      </c>
      <c r="N706" s="155" t="s">
        <v>40</v>
      </c>
      <c r="O706" s="50"/>
      <c r="P706" s="156">
        <f>O706*H706</f>
        <v>0</v>
      </c>
      <c r="Q706" s="156">
        <v>0</v>
      </c>
      <c r="R706" s="156">
        <f>Q706*H706</f>
        <v>0</v>
      </c>
      <c r="S706" s="156">
        <v>0</v>
      </c>
      <c r="T706" s="157">
        <f>S706*H706</f>
        <v>0</v>
      </c>
      <c r="AR706" s="17" t="s">
        <v>157</v>
      </c>
      <c r="AT706" s="17" t="s">
        <v>153</v>
      </c>
      <c r="AU706" s="17" t="s">
        <v>78</v>
      </c>
      <c r="AY706" s="17" t="s">
        <v>151</v>
      </c>
      <c r="BE706" s="158">
        <f>IF(N706="základní",J706,0)</f>
        <v>0</v>
      </c>
      <c r="BF706" s="158">
        <f>IF(N706="snížená",J706,0)</f>
        <v>0</v>
      </c>
      <c r="BG706" s="158">
        <f>IF(N706="zákl. přenesená",J706,0)</f>
        <v>0</v>
      </c>
      <c r="BH706" s="158">
        <f>IF(N706="sníž. přenesená",J706,0)</f>
        <v>0</v>
      </c>
      <c r="BI706" s="158">
        <f>IF(N706="nulová",J706,0)</f>
        <v>0</v>
      </c>
      <c r="BJ706" s="17" t="s">
        <v>76</v>
      </c>
      <c r="BK706" s="158">
        <f>ROUND(I706*H706,2)</f>
        <v>0</v>
      </c>
      <c r="BL706" s="17" t="s">
        <v>157</v>
      </c>
      <c r="BM706" s="17" t="s">
        <v>1085</v>
      </c>
    </row>
    <row r="707" spans="2:65" s="1" customFormat="1" ht="16.5" customHeight="1">
      <c r="B707" s="146"/>
      <c r="C707" s="147" t="s">
        <v>1086</v>
      </c>
      <c r="D707" s="147" t="s">
        <v>153</v>
      </c>
      <c r="E707" s="148" t="s">
        <v>1087</v>
      </c>
      <c r="F707" s="149" t="s">
        <v>1088</v>
      </c>
      <c r="G707" s="150" t="s">
        <v>156</v>
      </c>
      <c r="H707" s="151">
        <v>5.5</v>
      </c>
      <c r="I707" s="152"/>
      <c r="J707" s="153">
        <f>ROUND(I707*H707,2)</f>
        <v>0</v>
      </c>
      <c r="K707" s="149" t="s">
        <v>1</v>
      </c>
      <c r="L707" s="31"/>
      <c r="M707" s="154" t="s">
        <v>1</v>
      </c>
      <c r="N707" s="155" t="s">
        <v>40</v>
      </c>
      <c r="O707" s="50"/>
      <c r="P707" s="156">
        <f>O707*H707</f>
        <v>0</v>
      </c>
      <c r="Q707" s="156">
        <v>0</v>
      </c>
      <c r="R707" s="156">
        <f>Q707*H707</f>
        <v>0</v>
      </c>
      <c r="S707" s="156">
        <v>0</v>
      </c>
      <c r="T707" s="157">
        <f>S707*H707</f>
        <v>0</v>
      </c>
      <c r="AR707" s="17" t="s">
        <v>157</v>
      </c>
      <c r="AT707" s="17" t="s">
        <v>153</v>
      </c>
      <c r="AU707" s="17" t="s">
        <v>78</v>
      </c>
      <c r="AY707" s="17" t="s">
        <v>151</v>
      </c>
      <c r="BE707" s="158">
        <f>IF(N707="základní",J707,0)</f>
        <v>0</v>
      </c>
      <c r="BF707" s="158">
        <f>IF(N707="snížená",J707,0)</f>
        <v>0</v>
      </c>
      <c r="BG707" s="158">
        <f>IF(N707="zákl. přenesená",J707,0)</f>
        <v>0</v>
      </c>
      <c r="BH707" s="158">
        <f>IF(N707="sníž. přenesená",J707,0)</f>
        <v>0</v>
      </c>
      <c r="BI707" s="158">
        <f>IF(N707="nulová",J707,0)</f>
        <v>0</v>
      </c>
      <c r="BJ707" s="17" t="s">
        <v>76</v>
      </c>
      <c r="BK707" s="158">
        <f>ROUND(I707*H707,2)</f>
        <v>0</v>
      </c>
      <c r="BL707" s="17" t="s">
        <v>157</v>
      </c>
      <c r="BM707" s="17" t="s">
        <v>1089</v>
      </c>
    </row>
    <row r="708" spans="2:65" s="13" customFormat="1" ht="11.25">
      <c r="B708" s="167"/>
      <c r="D708" s="160" t="s">
        <v>159</v>
      </c>
      <c r="E708" s="168" t="s">
        <v>1</v>
      </c>
      <c r="F708" s="169" t="s">
        <v>1090</v>
      </c>
      <c r="H708" s="170">
        <v>5.5</v>
      </c>
      <c r="I708" s="171"/>
      <c r="L708" s="167"/>
      <c r="M708" s="172"/>
      <c r="N708" s="173"/>
      <c r="O708" s="173"/>
      <c r="P708" s="173"/>
      <c r="Q708" s="173"/>
      <c r="R708" s="173"/>
      <c r="S708" s="173"/>
      <c r="T708" s="174"/>
      <c r="AT708" s="168" t="s">
        <v>159</v>
      </c>
      <c r="AU708" s="168" t="s">
        <v>78</v>
      </c>
      <c r="AV708" s="13" t="s">
        <v>78</v>
      </c>
      <c r="AW708" s="13" t="s">
        <v>31</v>
      </c>
      <c r="AX708" s="13" t="s">
        <v>69</v>
      </c>
      <c r="AY708" s="168" t="s">
        <v>151</v>
      </c>
    </row>
    <row r="709" spans="2:65" s="14" customFormat="1" ht="11.25">
      <c r="B709" s="175"/>
      <c r="D709" s="160" t="s">
        <v>159</v>
      </c>
      <c r="E709" s="176" t="s">
        <v>1</v>
      </c>
      <c r="F709" s="177" t="s">
        <v>162</v>
      </c>
      <c r="H709" s="178">
        <v>5.5</v>
      </c>
      <c r="I709" s="179"/>
      <c r="L709" s="175"/>
      <c r="M709" s="180"/>
      <c r="N709" s="181"/>
      <c r="O709" s="181"/>
      <c r="P709" s="181"/>
      <c r="Q709" s="181"/>
      <c r="R709" s="181"/>
      <c r="S709" s="181"/>
      <c r="T709" s="182"/>
      <c r="AT709" s="176" t="s">
        <v>159</v>
      </c>
      <c r="AU709" s="176" t="s">
        <v>78</v>
      </c>
      <c r="AV709" s="14" t="s">
        <v>157</v>
      </c>
      <c r="AW709" s="14" t="s">
        <v>31</v>
      </c>
      <c r="AX709" s="14" t="s">
        <v>76</v>
      </c>
      <c r="AY709" s="176" t="s">
        <v>151</v>
      </c>
    </row>
    <row r="710" spans="2:65" s="1" customFormat="1" ht="16.5" customHeight="1">
      <c r="B710" s="146"/>
      <c r="C710" s="147" t="s">
        <v>1091</v>
      </c>
      <c r="D710" s="147" t="s">
        <v>153</v>
      </c>
      <c r="E710" s="148" t="s">
        <v>1092</v>
      </c>
      <c r="F710" s="149" t="s">
        <v>1093</v>
      </c>
      <c r="G710" s="150" t="s">
        <v>156</v>
      </c>
      <c r="H710" s="151">
        <v>2.1120000000000001</v>
      </c>
      <c r="I710" s="152"/>
      <c r="J710" s="153">
        <f>ROUND(I710*H710,2)</f>
        <v>0</v>
      </c>
      <c r="K710" s="149" t="s">
        <v>1</v>
      </c>
      <c r="L710" s="31"/>
      <c r="M710" s="154" t="s">
        <v>1</v>
      </c>
      <c r="N710" s="155" t="s">
        <v>40</v>
      </c>
      <c r="O710" s="50"/>
      <c r="P710" s="156">
        <f>O710*H710</f>
        <v>0</v>
      </c>
      <c r="Q710" s="156">
        <v>0</v>
      </c>
      <c r="R710" s="156">
        <f>Q710*H710</f>
        <v>0</v>
      </c>
      <c r="S710" s="156">
        <v>0</v>
      </c>
      <c r="T710" s="157">
        <f>S710*H710</f>
        <v>0</v>
      </c>
      <c r="AR710" s="17" t="s">
        <v>157</v>
      </c>
      <c r="AT710" s="17" t="s">
        <v>153</v>
      </c>
      <c r="AU710" s="17" t="s">
        <v>78</v>
      </c>
      <c r="AY710" s="17" t="s">
        <v>151</v>
      </c>
      <c r="BE710" s="158">
        <f>IF(N710="základní",J710,0)</f>
        <v>0</v>
      </c>
      <c r="BF710" s="158">
        <f>IF(N710="snížená",J710,0)</f>
        <v>0</v>
      </c>
      <c r="BG710" s="158">
        <f>IF(N710="zákl. přenesená",J710,0)</f>
        <v>0</v>
      </c>
      <c r="BH710" s="158">
        <f>IF(N710="sníž. přenesená",J710,0)</f>
        <v>0</v>
      </c>
      <c r="BI710" s="158">
        <f>IF(N710="nulová",J710,0)</f>
        <v>0</v>
      </c>
      <c r="BJ710" s="17" t="s">
        <v>76</v>
      </c>
      <c r="BK710" s="158">
        <f>ROUND(I710*H710,2)</f>
        <v>0</v>
      </c>
      <c r="BL710" s="17" t="s">
        <v>157</v>
      </c>
      <c r="BM710" s="17" t="s">
        <v>1094</v>
      </c>
    </row>
    <row r="711" spans="2:65" s="13" customFormat="1" ht="11.25">
      <c r="B711" s="167"/>
      <c r="D711" s="160" t="s">
        <v>159</v>
      </c>
      <c r="E711" s="168" t="s">
        <v>1</v>
      </c>
      <c r="F711" s="169" t="s">
        <v>1095</v>
      </c>
      <c r="H711" s="170">
        <v>2.1120000000000001</v>
      </c>
      <c r="I711" s="171"/>
      <c r="L711" s="167"/>
      <c r="M711" s="172"/>
      <c r="N711" s="173"/>
      <c r="O711" s="173"/>
      <c r="P711" s="173"/>
      <c r="Q711" s="173"/>
      <c r="R711" s="173"/>
      <c r="S711" s="173"/>
      <c r="T711" s="174"/>
      <c r="AT711" s="168" t="s">
        <v>159</v>
      </c>
      <c r="AU711" s="168" t="s">
        <v>78</v>
      </c>
      <c r="AV711" s="13" t="s">
        <v>78</v>
      </c>
      <c r="AW711" s="13" t="s">
        <v>31</v>
      </c>
      <c r="AX711" s="13" t="s">
        <v>69</v>
      </c>
      <c r="AY711" s="168" t="s">
        <v>151</v>
      </c>
    </row>
    <row r="712" spans="2:65" s="14" customFormat="1" ht="11.25">
      <c r="B712" s="175"/>
      <c r="D712" s="160" t="s">
        <v>159</v>
      </c>
      <c r="E712" s="176" t="s">
        <v>1</v>
      </c>
      <c r="F712" s="177" t="s">
        <v>162</v>
      </c>
      <c r="H712" s="178">
        <v>2.1120000000000001</v>
      </c>
      <c r="I712" s="179"/>
      <c r="L712" s="175"/>
      <c r="M712" s="180"/>
      <c r="N712" s="181"/>
      <c r="O712" s="181"/>
      <c r="P712" s="181"/>
      <c r="Q712" s="181"/>
      <c r="R712" s="181"/>
      <c r="S712" s="181"/>
      <c r="T712" s="182"/>
      <c r="AT712" s="176" t="s">
        <v>159</v>
      </c>
      <c r="AU712" s="176" t="s">
        <v>78</v>
      </c>
      <c r="AV712" s="14" t="s">
        <v>157</v>
      </c>
      <c r="AW712" s="14" t="s">
        <v>31</v>
      </c>
      <c r="AX712" s="14" t="s">
        <v>76</v>
      </c>
      <c r="AY712" s="176" t="s">
        <v>151</v>
      </c>
    </row>
    <row r="713" spans="2:65" s="11" customFormat="1" ht="22.9" customHeight="1">
      <c r="B713" s="133"/>
      <c r="D713" s="134" t="s">
        <v>68</v>
      </c>
      <c r="E713" s="144" t="s">
        <v>1096</v>
      </c>
      <c r="F713" s="144" t="s">
        <v>1097</v>
      </c>
      <c r="I713" s="136"/>
      <c r="J713" s="145">
        <f>BK713</f>
        <v>0</v>
      </c>
      <c r="L713" s="133"/>
      <c r="M713" s="138"/>
      <c r="N713" s="139"/>
      <c r="O713" s="139"/>
      <c r="P713" s="140">
        <f>SUM(P714:P717)</f>
        <v>0</v>
      </c>
      <c r="Q713" s="139"/>
      <c r="R713" s="140">
        <f>SUM(R714:R717)</f>
        <v>0</v>
      </c>
      <c r="S713" s="139"/>
      <c r="T713" s="141">
        <f>SUM(T714:T717)</f>
        <v>0</v>
      </c>
      <c r="AR713" s="134" t="s">
        <v>76</v>
      </c>
      <c r="AT713" s="142" t="s">
        <v>68</v>
      </c>
      <c r="AU713" s="142" t="s">
        <v>76</v>
      </c>
      <c r="AY713" s="134" t="s">
        <v>151</v>
      </c>
      <c r="BK713" s="143">
        <f>SUM(BK714:BK717)</f>
        <v>0</v>
      </c>
    </row>
    <row r="714" spans="2:65" s="1" customFormat="1" ht="16.5" customHeight="1">
      <c r="B714" s="146"/>
      <c r="C714" s="147" t="s">
        <v>1098</v>
      </c>
      <c r="D714" s="147" t="s">
        <v>153</v>
      </c>
      <c r="E714" s="148" t="s">
        <v>1099</v>
      </c>
      <c r="F714" s="149" t="s">
        <v>1100</v>
      </c>
      <c r="G714" s="150" t="s">
        <v>253</v>
      </c>
      <c r="H714" s="151">
        <v>19.826000000000001</v>
      </c>
      <c r="I714" s="152"/>
      <c r="J714" s="153">
        <f>ROUND(I714*H714,2)</f>
        <v>0</v>
      </c>
      <c r="K714" s="149" t="s">
        <v>1</v>
      </c>
      <c r="L714" s="31"/>
      <c r="M714" s="154" t="s">
        <v>1</v>
      </c>
      <c r="N714" s="155" t="s">
        <v>40</v>
      </c>
      <c r="O714" s="50"/>
      <c r="P714" s="156">
        <f>O714*H714</f>
        <v>0</v>
      </c>
      <c r="Q714" s="156">
        <v>0</v>
      </c>
      <c r="R714" s="156">
        <f>Q714*H714</f>
        <v>0</v>
      </c>
      <c r="S714" s="156">
        <v>0</v>
      </c>
      <c r="T714" s="157">
        <f>S714*H714</f>
        <v>0</v>
      </c>
      <c r="AR714" s="17" t="s">
        <v>157</v>
      </c>
      <c r="AT714" s="17" t="s">
        <v>153</v>
      </c>
      <c r="AU714" s="17" t="s">
        <v>78</v>
      </c>
      <c r="AY714" s="17" t="s">
        <v>151</v>
      </c>
      <c r="BE714" s="158">
        <f>IF(N714="základní",J714,0)</f>
        <v>0</v>
      </c>
      <c r="BF714" s="158">
        <f>IF(N714="snížená",J714,0)</f>
        <v>0</v>
      </c>
      <c r="BG714" s="158">
        <f>IF(N714="zákl. přenesená",J714,0)</f>
        <v>0</v>
      </c>
      <c r="BH714" s="158">
        <f>IF(N714="sníž. přenesená",J714,0)</f>
        <v>0</v>
      </c>
      <c r="BI714" s="158">
        <f>IF(N714="nulová",J714,0)</f>
        <v>0</v>
      </c>
      <c r="BJ714" s="17" t="s">
        <v>76</v>
      </c>
      <c r="BK714" s="158">
        <f>ROUND(I714*H714,2)</f>
        <v>0</v>
      </c>
      <c r="BL714" s="17" t="s">
        <v>157</v>
      </c>
      <c r="BM714" s="17" t="s">
        <v>1101</v>
      </c>
    </row>
    <row r="715" spans="2:65" s="1" customFormat="1" ht="16.5" customHeight="1">
      <c r="B715" s="146"/>
      <c r="C715" s="147" t="s">
        <v>1102</v>
      </c>
      <c r="D715" s="147" t="s">
        <v>153</v>
      </c>
      <c r="E715" s="148" t="s">
        <v>1103</v>
      </c>
      <c r="F715" s="149" t="s">
        <v>1104</v>
      </c>
      <c r="G715" s="150" t="s">
        <v>253</v>
      </c>
      <c r="H715" s="151">
        <v>19.826000000000001</v>
      </c>
      <c r="I715" s="152"/>
      <c r="J715" s="153">
        <f>ROUND(I715*H715,2)</f>
        <v>0</v>
      </c>
      <c r="K715" s="149" t="s">
        <v>1</v>
      </c>
      <c r="L715" s="31"/>
      <c r="M715" s="154" t="s">
        <v>1</v>
      </c>
      <c r="N715" s="155" t="s">
        <v>40</v>
      </c>
      <c r="O715" s="50"/>
      <c r="P715" s="156">
        <f>O715*H715</f>
        <v>0</v>
      </c>
      <c r="Q715" s="156">
        <v>0</v>
      </c>
      <c r="R715" s="156">
        <f>Q715*H715</f>
        <v>0</v>
      </c>
      <c r="S715" s="156">
        <v>0</v>
      </c>
      <c r="T715" s="157">
        <f>S715*H715</f>
        <v>0</v>
      </c>
      <c r="AR715" s="17" t="s">
        <v>157</v>
      </c>
      <c r="AT715" s="17" t="s">
        <v>153</v>
      </c>
      <c r="AU715" s="17" t="s">
        <v>78</v>
      </c>
      <c r="AY715" s="17" t="s">
        <v>151</v>
      </c>
      <c r="BE715" s="158">
        <f>IF(N715="základní",J715,0)</f>
        <v>0</v>
      </c>
      <c r="BF715" s="158">
        <f>IF(N715="snížená",J715,0)</f>
        <v>0</v>
      </c>
      <c r="BG715" s="158">
        <f>IF(N715="zákl. přenesená",J715,0)</f>
        <v>0</v>
      </c>
      <c r="BH715" s="158">
        <f>IF(N715="sníž. přenesená",J715,0)</f>
        <v>0</v>
      </c>
      <c r="BI715" s="158">
        <f>IF(N715="nulová",J715,0)</f>
        <v>0</v>
      </c>
      <c r="BJ715" s="17" t="s">
        <v>76</v>
      </c>
      <c r="BK715" s="158">
        <f>ROUND(I715*H715,2)</f>
        <v>0</v>
      </c>
      <c r="BL715" s="17" t="s">
        <v>157</v>
      </c>
      <c r="BM715" s="17" t="s">
        <v>1105</v>
      </c>
    </row>
    <row r="716" spans="2:65" s="1" customFormat="1" ht="16.5" customHeight="1">
      <c r="B716" s="146"/>
      <c r="C716" s="147" t="s">
        <v>1106</v>
      </c>
      <c r="D716" s="147" t="s">
        <v>153</v>
      </c>
      <c r="E716" s="148" t="s">
        <v>1107</v>
      </c>
      <c r="F716" s="149" t="s">
        <v>1108</v>
      </c>
      <c r="G716" s="150" t="s">
        <v>253</v>
      </c>
      <c r="H716" s="151">
        <v>277.56400000000002</v>
      </c>
      <c r="I716" s="152"/>
      <c r="J716" s="153">
        <f>ROUND(I716*H716,2)</f>
        <v>0</v>
      </c>
      <c r="K716" s="149" t="s">
        <v>1</v>
      </c>
      <c r="L716" s="31"/>
      <c r="M716" s="154" t="s">
        <v>1</v>
      </c>
      <c r="N716" s="155" t="s">
        <v>40</v>
      </c>
      <c r="O716" s="50"/>
      <c r="P716" s="156">
        <f>O716*H716</f>
        <v>0</v>
      </c>
      <c r="Q716" s="156">
        <v>0</v>
      </c>
      <c r="R716" s="156">
        <f>Q716*H716</f>
        <v>0</v>
      </c>
      <c r="S716" s="156">
        <v>0</v>
      </c>
      <c r="T716" s="157">
        <f>S716*H716</f>
        <v>0</v>
      </c>
      <c r="AR716" s="17" t="s">
        <v>157</v>
      </c>
      <c r="AT716" s="17" t="s">
        <v>153</v>
      </c>
      <c r="AU716" s="17" t="s">
        <v>78</v>
      </c>
      <c r="AY716" s="17" t="s">
        <v>151</v>
      </c>
      <c r="BE716" s="158">
        <f>IF(N716="základní",J716,0)</f>
        <v>0</v>
      </c>
      <c r="BF716" s="158">
        <f>IF(N716="snížená",J716,0)</f>
        <v>0</v>
      </c>
      <c r="BG716" s="158">
        <f>IF(N716="zákl. přenesená",J716,0)</f>
        <v>0</v>
      </c>
      <c r="BH716" s="158">
        <f>IF(N716="sníž. přenesená",J716,0)</f>
        <v>0</v>
      </c>
      <c r="BI716" s="158">
        <f>IF(N716="nulová",J716,0)</f>
        <v>0</v>
      </c>
      <c r="BJ716" s="17" t="s">
        <v>76</v>
      </c>
      <c r="BK716" s="158">
        <f>ROUND(I716*H716,2)</f>
        <v>0</v>
      </c>
      <c r="BL716" s="17" t="s">
        <v>157</v>
      </c>
      <c r="BM716" s="17" t="s">
        <v>1109</v>
      </c>
    </row>
    <row r="717" spans="2:65" s="1" customFormat="1" ht="16.5" customHeight="1">
      <c r="B717" s="146"/>
      <c r="C717" s="147" t="s">
        <v>1110</v>
      </c>
      <c r="D717" s="147" t="s">
        <v>153</v>
      </c>
      <c r="E717" s="148" t="s">
        <v>1111</v>
      </c>
      <c r="F717" s="149" t="s">
        <v>1112</v>
      </c>
      <c r="G717" s="150" t="s">
        <v>253</v>
      </c>
      <c r="H717" s="151">
        <v>19.826000000000001</v>
      </c>
      <c r="I717" s="152"/>
      <c r="J717" s="153">
        <f>ROUND(I717*H717,2)</f>
        <v>0</v>
      </c>
      <c r="K717" s="149" t="s">
        <v>1</v>
      </c>
      <c r="L717" s="31"/>
      <c r="M717" s="154" t="s">
        <v>1</v>
      </c>
      <c r="N717" s="155" t="s">
        <v>40</v>
      </c>
      <c r="O717" s="50"/>
      <c r="P717" s="156">
        <f>O717*H717</f>
        <v>0</v>
      </c>
      <c r="Q717" s="156">
        <v>0</v>
      </c>
      <c r="R717" s="156">
        <f>Q717*H717</f>
        <v>0</v>
      </c>
      <c r="S717" s="156">
        <v>0</v>
      </c>
      <c r="T717" s="157">
        <f>S717*H717</f>
        <v>0</v>
      </c>
      <c r="AR717" s="17" t="s">
        <v>157</v>
      </c>
      <c r="AT717" s="17" t="s">
        <v>153</v>
      </c>
      <c r="AU717" s="17" t="s">
        <v>78</v>
      </c>
      <c r="AY717" s="17" t="s">
        <v>151</v>
      </c>
      <c r="BE717" s="158">
        <f>IF(N717="základní",J717,0)</f>
        <v>0</v>
      </c>
      <c r="BF717" s="158">
        <f>IF(N717="snížená",J717,0)</f>
        <v>0</v>
      </c>
      <c r="BG717" s="158">
        <f>IF(N717="zákl. přenesená",J717,0)</f>
        <v>0</v>
      </c>
      <c r="BH717" s="158">
        <f>IF(N717="sníž. přenesená",J717,0)</f>
        <v>0</v>
      </c>
      <c r="BI717" s="158">
        <f>IF(N717="nulová",J717,0)</f>
        <v>0</v>
      </c>
      <c r="BJ717" s="17" t="s">
        <v>76</v>
      </c>
      <c r="BK717" s="158">
        <f>ROUND(I717*H717,2)</f>
        <v>0</v>
      </c>
      <c r="BL717" s="17" t="s">
        <v>157</v>
      </c>
      <c r="BM717" s="17" t="s">
        <v>1113</v>
      </c>
    </row>
    <row r="718" spans="2:65" s="11" customFormat="1" ht="22.9" customHeight="1">
      <c r="B718" s="133"/>
      <c r="D718" s="134" t="s">
        <v>68</v>
      </c>
      <c r="E718" s="144" t="s">
        <v>1114</v>
      </c>
      <c r="F718" s="144" t="s">
        <v>1115</v>
      </c>
      <c r="I718" s="136"/>
      <c r="J718" s="145">
        <f>BK718</f>
        <v>0</v>
      </c>
      <c r="L718" s="133"/>
      <c r="M718" s="138"/>
      <c r="N718" s="139"/>
      <c r="O718" s="139"/>
      <c r="P718" s="140">
        <f>P719</f>
        <v>0</v>
      </c>
      <c r="Q718" s="139"/>
      <c r="R718" s="140">
        <f>R719</f>
        <v>0</v>
      </c>
      <c r="S718" s="139"/>
      <c r="T718" s="141">
        <f>T719</f>
        <v>0</v>
      </c>
      <c r="AR718" s="134" t="s">
        <v>76</v>
      </c>
      <c r="AT718" s="142" t="s">
        <v>68</v>
      </c>
      <c r="AU718" s="142" t="s">
        <v>76</v>
      </c>
      <c r="AY718" s="134" t="s">
        <v>151</v>
      </c>
      <c r="BK718" s="143">
        <f>BK719</f>
        <v>0</v>
      </c>
    </row>
    <row r="719" spans="2:65" s="1" customFormat="1" ht="16.5" customHeight="1">
      <c r="B719" s="146"/>
      <c r="C719" s="147" t="s">
        <v>1116</v>
      </c>
      <c r="D719" s="147" t="s">
        <v>153</v>
      </c>
      <c r="E719" s="148" t="s">
        <v>1117</v>
      </c>
      <c r="F719" s="149" t="s">
        <v>1118</v>
      </c>
      <c r="G719" s="150" t="s">
        <v>253</v>
      </c>
      <c r="H719" s="151">
        <v>181.858</v>
      </c>
      <c r="I719" s="152"/>
      <c r="J719" s="153">
        <f>ROUND(I719*H719,2)</f>
        <v>0</v>
      </c>
      <c r="K719" s="149" t="s">
        <v>543</v>
      </c>
      <c r="L719" s="31"/>
      <c r="M719" s="154" t="s">
        <v>1</v>
      </c>
      <c r="N719" s="155" t="s">
        <v>40</v>
      </c>
      <c r="O719" s="50"/>
      <c r="P719" s="156">
        <f>O719*H719</f>
        <v>0</v>
      </c>
      <c r="Q719" s="156">
        <v>0</v>
      </c>
      <c r="R719" s="156">
        <f>Q719*H719</f>
        <v>0</v>
      </c>
      <c r="S719" s="156">
        <v>0</v>
      </c>
      <c r="T719" s="157">
        <f>S719*H719</f>
        <v>0</v>
      </c>
      <c r="AR719" s="17" t="s">
        <v>157</v>
      </c>
      <c r="AT719" s="17" t="s">
        <v>153</v>
      </c>
      <c r="AU719" s="17" t="s">
        <v>78</v>
      </c>
      <c r="AY719" s="17" t="s">
        <v>151</v>
      </c>
      <c r="BE719" s="158">
        <f>IF(N719="základní",J719,0)</f>
        <v>0</v>
      </c>
      <c r="BF719" s="158">
        <f>IF(N719="snížená",J719,0)</f>
        <v>0</v>
      </c>
      <c r="BG719" s="158">
        <f>IF(N719="zákl. přenesená",J719,0)</f>
        <v>0</v>
      </c>
      <c r="BH719" s="158">
        <f>IF(N719="sníž. přenesená",J719,0)</f>
        <v>0</v>
      </c>
      <c r="BI719" s="158">
        <f>IF(N719="nulová",J719,0)</f>
        <v>0</v>
      </c>
      <c r="BJ719" s="17" t="s">
        <v>76</v>
      </c>
      <c r="BK719" s="158">
        <f>ROUND(I719*H719,2)</f>
        <v>0</v>
      </c>
      <c r="BL719" s="17" t="s">
        <v>157</v>
      </c>
      <c r="BM719" s="17" t="s">
        <v>1119</v>
      </c>
    </row>
    <row r="720" spans="2:65" s="11" customFormat="1" ht="25.9" customHeight="1">
      <c r="B720" s="133"/>
      <c r="D720" s="134" t="s">
        <v>68</v>
      </c>
      <c r="E720" s="135" t="s">
        <v>1120</v>
      </c>
      <c r="F720" s="135" t="s">
        <v>1121</v>
      </c>
      <c r="I720" s="136"/>
      <c r="J720" s="137">
        <f>BK720</f>
        <v>0</v>
      </c>
      <c r="L720" s="133"/>
      <c r="M720" s="138"/>
      <c r="N720" s="139"/>
      <c r="O720" s="139"/>
      <c r="P720" s="140">
        <f>P721+P750+P782+P789+P813+P823+P845+P868+P908+P935+P942+P954+P969+P994</f>
        <v>0</v>
      </c>
      <c r="Q720" s="139"/>
      <c r="R720" s="140">
        <f>R721+R750+R782+R789+R813+R823+R845+R868+R908+R935+R942+R954+R969+R994</f>
        <v>0</v>
      </c>
      <c r="S720" s="139"/>
      <c r="T720" s="141">
        <f>T721+T750+T782+T789+T813+T823+T845+T868+T908+T935+T942+T954+T969+T994</f>
        <v>0</v>
      </c>
      <c r="AR720" s="134" t="s">
        <v>78</v>
      </c>
      <c r="AT720" s="142" t="s">
        <v>68</v>
      </c>
      <c r="AU720" s="142" t="s">
        <v>69</v>
      </c>
      <c r="AY720" s="134" t="s">
        <v>151</v>
      </c>
      <c r="BK720" s="143">
        <f>BK721+BK750+BK782+BK789+BK813+BK823+BK845+BK868+BK908+BK935+BK942+BK954+BK969+BK994</f>
        <v>0</v>
      </c>
    </row>
    <row r="721" spans="2:65" s="11" customFormat="1" ht="22.9" customHeight="1">
      <c r="B721" s="133"/>
      <c r="D721" s="134" t="s">
        <v>68</v>
      </c>
      <c r="E721" s="144" t="s">
        <v>1122</v>
      </c>
      <c r="F721" s="144" t="s">
        <v>1123</v>
      </c>
      <c r="I721" s="136"/>
      <c r="J721" s="145">
        <f>BK721</f>
        <v>0</v>
      </c>
      <c r="L721" s="133"/>
      <c r="M721" s="138"/>
      <c r="N721" s="139"/>
      <c r="O721" s="139"/>
      <c r="P721" s="140">
        <f>SUM(P722:P749)</f>
        <v>0</v>
      </c>
      <c r="Q721" s="139"/>
      <c r="R721" s="140">
        <f>SUM(R722:R749)</f>
        <v>0</v>
      </c>
      <c r="S721" s="139"/>
      <c r="T721" s="141">
        <f>SUM(T722:T749)</f>
        <v>0</v>
      </c>
      <c r="AR721" s="134" t="s">
        <v>78</v>
      </c>
      <c r="AT721" s="142" t="s">
        <v>68</v>
      </c>
      <c r="AU721" s="142" t="s">
        <v>76</v>
      </c>
      <c r="AY721" s="134" t="s">
        <v>151</v>
      </c>
      <c r="BK721" s="143">
        <f>SUM(BK722:BK749)</f>
        <v>0</v>
      </c>
    </row>
    <row r="722" spans="2:65" s="1" customFormat="1" ht="16.5" customHeight="1">
      <c r="B722" s="146"/>
      <c r="C722" s="147" t="s">
        <v>1124</v>
      </c>
      <c r="D722" s="147" t="s">
        <v>153</v>
      </c>
      <c r="E722" s="148" t="s">
        <v>1125</v>
      </c>
      <c r="F722" s="149" t="s">
        <v>1126</v>
      </c>
      <c r="G722" s="150" t="s">
        <v>156</v>
      </c>
      <c r="H722" s="151">
        <v>25.181999999999999</v>
      </c>
      <c r="I722" s="152"/>
      <c r="J722" s="153">
        <f>ROUND(I722*H722,2)</f>
        <v>0</v>
      </c>
      <c r="K722" s="149" t="s">
        <v>1</v>
      </c>
      <c r="L722" s="31"/>
      <c r="M722" s="154" t="s">
        <v>1</v>
      </c>
      <c r="N722" s="155" t="s">
        <v>40</v>
      </c>
      <c r="O722" s="50"/>
      <c r="P722" s="156">
        <f>O722*H722</f>
        <v>0</v>
      </c>
      <c r="Q722" s="156">
        <v>0</v>
      </c>
      <c r="R722" s="156">
        <f>Q722*H722</f>
        <v>0</v>
      </c>
      <c r="S722" s="156">
        <v>0</v>
      </c>
      <c r="T722" s="157">
        <f>S722*H722</f>
        <v>0</v>
      </c>
      <c r="AR722" s="17" t="s">
        <v>227</v>
      </c>
      <c r="AT722" s="17" t="s">
        <v>153</v>
      </c>
      <c r="AU722" s="17" t="s">
        <v>78</v>
      </c>
      <c r="AY722" s="17" t="s">
        <v>151</v>
      </c>
      <c r="BE722" s="158">
        <f>IF(N722="základní",J722,0)</f>
        <v>0</v>
      </c>
      <c r="BF722" s="158">
        <f>IF(N722="snížená",J722,0)</f>
        <v>0</v>
      </c>
      <c r="BG722" s="158">
        <f>IF(N722="zákl. přenesená",J722,0)</f>
        <v>0</v>
      </c>
      <c r="BH722" s="158">
        <f>IF(N722="sníž. přenesená",J722,0)</f>
        <v>0</v>
      </c>
      <c r="BI722" s="158">
        <f>IF(N722="nulová",J722,0)</f>
        <v>0</v>
      </c>
      <c r="BJ722" s="17" t="s">
        <v>76</v>
      </c>
      <c r="BK722" s="158">
        <f>ROUND(I722*H722,2)</f>
        <v>0</v>
      </c>
      <c r="BL722" s="17" t="s">
        <v>227</v>
      </c>
      <c r="BM722" s="17" t="s">
        <v>1127</v>
      </c>
    </row>
    <row r="723" spans="2:65" s="12" customFormat="1" ht="11.25">
      <c r="B723" s="159"/>
      <c r="D723" s="160" t="s">
        <v>159</v>
      </c>
      <c r="E723" s="161" t="s">
        <v>1</v>
      </c>
      <c r="F723" s="162" t="s">
        <v>378</v>
      </c>
      <c r="H723" s="161" t="s">
        <v>1</v>
      </c>
      <c r="I723" s="163"/>
      <c r="L723" s="159"/>
      <c r="M723" s="164"/>
      <c r="N723" s="165"/>
      <c r="O723" s="165"/>
      <c r="P723" s="165"/>
      <c r="Q723" s="165"/>
      <c r="R723" s="165"/>
      <c r="S723" s="165"/>
      <c r="T723" s="166"/>
      <c r="AT723" s="161" t="s">
        <v>159</v>
      </c>
      <c r="AU723" s="161" t="s">
        <v>78</v>
      </c>
      <c r="AV723" s="12" t="s">
        <v>76</v>
      </c>
      <c r="AW723" s="12" t="s">
        <v>31</v>
      </c>
      <c r="AX723" s="12" t="s">
        <v>69</v>
      </c>
      <c r="AY723" s="161" t="s">
        <v>151</v>
      </c>
    </row>
    <row r="724" spans="2:65" s="13" customFormat="1" ht="11.25">
      <c r="B724" s="167"/>
      <c r="D724" s="160" t="s">
        <v>159</v>
      </c>
      <c r="E724" s="168" t="s">
        <v>1</v>
      </c>
      <c r="F724" s="169" t="s">
        <v>1128</v>
      </c>
      <c r="H724" s="170">
        <v>6.0060000000000002</v>
      </c>
      <c r="I724" s="171"/>
      <c r="L724" s="167"/>
      <c r="M724" s="172"/>
      <c r="N724" s="173"/>
      <c r="O724" s="173"/>
      <c r="P724" s="173"/>
      <c r="Q724" s="173"/>
      <c r="R724" s="173"/>
      <c r="S724" s="173"/>
      <c r="T724" s="174"/>
      <c r="AT724" s="168" t="s">
        <v>159</v>
      </c>
      <c r="AU724" s="168" t="s">
        <v>78</v>
      </c>
      <c r="AV724" s="13" t="s">
        <v>78</v>
      </c>
      <c r="AW724" s="13" t="s">
        <v>31</v>
      </c>
      <c r="AX724" s="13" t="s">
        <v>69</v>
      </c>
      <c r="AY724" s="168" t="s">
        <v>151</v>
      </c>
    </row>
    <row r="725" spans="2:65" s="13" customFormat="1" ht="11.25">
      <c r="B725" s="167"/>
      <c r="D725" s="160" t="s">
        <v>159</v>
      </c>
      <c r="E725" s="168" t="s">
        <v>1</v>
      </c>
      <c r="F725" s="169" t="s">
        <v>1129</v>
      </c>
      <c r="H725" s="170">
        <v>1.8480000000000001</v>
      </c>
      <c r="I725" s="171"/>
      <c r="L725" s="167"/>
      <c r="M725" s="172"/>
      <c r="N725" s="173"/>
      <c r="O725" s="173"/>
      <c r="P725" s="173"/>
      <c r="Q725" s="173"/>
      <c r="R725" s="173"/>
      <c r="S725" s="173"/>
      <c r="T725" s="174"/>
      <c r="AT725" s="168" t="s">
        <v>159</v>
      </c>
      <c r="AU725" s="168" t="s">
        <v>78</v>
      </c>
      <c r="AV725" s="13" t="s">
        <v>78</v>
      </c>
      <c r="AW725" s="13" t="s">
        <v>31</v>
      </c>
      <c r="AX725" s="13" t="s">
        <v>69</v>
      </c>
      <c r="AY725" s="168" t="s">
        <v>151</v>
      </c>
    </row>
    <row r="726" spans="2:65" s="13" customFormat="1" ht="11.25">
      <c r="B726" s="167"/>
      <c r="D726" s="160" t="s">
        <v>159</v>
      </c>
      <c r="E726" s="168" t="s">
        <v>1</v>
      </c>
      <c r="F726" s="169" t="s">
        <v>504</v>
      </c>
      <c r="H726" s="170">
        <v>0.99</v>
      </c>
      <c r="I726" s="171"/>
      <c r="L726" s="167"/>
      <c r="M726" s="172"/>
      <c r="N726" s="173"/>
      <c r="O726" s="173"/>
      <c r="P726" s="173"/>
      <c r="Q726" s="173"/>
      <c r="R726" s="173"/>
      <c r="S726" s="173"/>
      <c r="T726" s="174"/>
      <c r="AT726" s="168" t="s">
        <v>159</v>
      </c>
      <c r="AU726" s="168" t="s">
        <v>78</v>
      </c>
      <c r="AV726" s="13" t="s">
        <v>78</v>
      </c>
      <c r="AW726" s="13" t="s">
        <v>31</v>
      </c>
      <c r="AX726" s="13" t="s">
        <v>69</v>
      </c>
      <c r="AY726" s="168" t="s">
        <v>151</v>
      </c>
    </row>
    <row r="727" spans="2:65" s="12" customFormat="1" ht="11.25">
      <c r="B727" s="159"/>
      <c r="D727" s="160" t="s">
        <v>159</v>
      </c>
      <c r="E727" s="161" t="s">
        <v>1</v>
      </c>
      <c r="F727" s="162" t="s">
        <v>1130</v>
      </c>
      <c r="H727" s="161" t="s">
        <v>1</v>
      </c>
      <c r="I727" s="163"/>
      <c r="L727" s="159"/>
      <c r="M727" s="164"/>
      <c r="N727" s="165"/>
      <c r="O727" s="165"/>
      <c r="P727" s="165"/>
      <c r="Q727" s="165"/>
      <c r="R727" s="165"/>
      <c r="S727" s="165"/>
      <c r="T727" s="166"/>
      <c r="AT727" s="161" t="s">
        <v>159</v>
      </c>
      <c r="AU727" s="161" t="s">
        <v>78</v>
      </c>
      <c r="AV727" s="12" t="s">
        <v>76</v>
      </c>
      <c r="AW727" s="12" t="s">
        <v>31</v>
      </c>
      <c r="AX727" s="12" t="s">
        <v>69</v>
      </c>
      <c r="AY727" s="161" t="s">
        <v>151</v>
      </c>
    </row>
    <row r="728" spans="2:65" s="13" customFormat="1" ht="11.25">
      <c r="B728" s="167"/>
      <c r="D728" s="160" t="s">
        <v>159</v>
      </c>
      <c r="E728" s="168" t="s">
        <v>1</v>
      </c>
      <c r="F728" s="169" t="s">
        <v>1131</v>
      </c>
      <c r="H728" s="170">
        <v>3.3</v>
      </c>
      <c r="I728" s="171"/>
      <c r="L728" s="167"/>
      <c r="M728" s="172"/>
      <c r="N728" s="173"/>
      <c r="O728" s="173"/>
      <c r="P728" s="173"/>
      <c r="Q728" s="173"/>
      <c r="R728" s="173"/>
      <c r="S728" s="173"/>
      <c r="T728" s="174"/>
      <c r="AT728" s="168" t="s">
        <v>159</v>
      </c>
      <c r="AU728" s="168" t="s">
        <v>78</v>
      </c>
      <c r="AV728" s="13" t="s">
        <v>78</v>
      </c>
      <c r="AW728" s="13" t="s">
        <v>31</v>
      </c>
      <c r="AX728" s="13" t="s">
        <v>69</v>
      </c>
      <c r="AY728" s="168" t="s">
        <v>151</v>
      </c>
    </row>
    <row r="729" spans="2:65" s="12" customFormat="1" ht="11.25">
      <c r="B729" s="159"/>
      <c r="D729" s="160" t="s">
        <v>159</v>
      </c>
      <c r="E729" s="161" t="s">
        <v>1</v>
      </c>
      <c r="F729" s="162" t="s">
        <v>1132</v>
      </c>
      <c r="H729" s="161" t="s">
        <v>1</v>
      </c>
      <c r="I729" s="163"/>
      <c r="L729" s="159"/>
      <c r="M729" s="164"/>
      <c r="N729" s="165"/>
      <c r="O729" s="165"/>
      <c r="P729" s="165"/>
      <c r="Q729" s="165"/>
      <c r="R729" s="165"/>
      <c r="S729" s="165"/>
      <c r="T729" s="166"/>
      <c r="AT729" s="161" t="s">
        <v>159</v>
      </c>
      <c r="AU729" s="161" t="s">
        <v>78</v>
      </c>
      <c r="AV729" s="12" t="s">
        <v>76</v>
      </c>
      <c r="AW729" s="12" t="s">
        <v>31</v>
      </c>
      <c r="AX729" s="12" t="s">
        <v>69</v>
      </c>
      <c r="AY729" s="161" t="s">
        <v>151</v>
      </c>
    </row>
    <row r="730" spans="2:65" s="13" customFormat="1" ht="11.25">
      <c r="B730" s="167"/>
      <c r="D730" s="160" t="s">
        <v>159</v>
      </c>
      <c r="E730" s="168" t="s">
        <v>1</v>
      </c>
      <c r="F730" s="169" t="s">
        <v>577</v>
      </c>
      <c r="H730" s="170">
        <v>13.038</v>
      </c>
      <c r="I730" s="171"/>
      <c r="L730" s="167"/>
      <c r="M730" s="172"/>
      <c r="N730" s="173"/>
      <c r="O730" s="173"/>
      <c r="P730" s="173"/>
      <c r="Q730" s="173"/>
      <c r="R730" s="173"/>
      <c r="S730" s="173"/>
      <c r="T730" s="174"/>
      <c r="AT730" s="168" t="s">
        <v>159</v>
      </c>
      <c r="AU730" s="168" t="s">
        <v>78</v>
      </c>
      <c r="AV730" s="13" t="s">
        <v>78</v>
      </c>
      <c r="AW730" s="13" t="s">
        <v>31</v>
      </c>
      <c r="AX730" s="13" t="s">
        <v>69</v>
      </c>
      <c r="AY730" s="168" t="s">
        <v>151</v>
      </c>
    </row>
    <row r="731" spans="2:65" s="14" customFormat="1" ht="11.25">
      <c r="B731" s="175"/>
      <c r="D731" s="160" t="s">
        <v>159</v>
      </c>
      <c r="E731" s="176" t="s">
        <v>1</v>
      </c>
      <c r="F731" s="177" t="s">
        <v>162</v>
      </c>
      <c r="H731" s="178">
        <v>25.181999999999999</v>
      </c>
      <c r="I731" s="179"/>
      <c r="L731" s="175"/>
      <c r="M731" s="180"/>
      <c r="N731" s="181"/>
      <c r="O731" s="181"/>
      <c r="P731" s="181"/>
      <c r="Q731" s="181"/>
      <c r="R731" s="181"/>
      <c r="S731" s="181"/>
      <c r="T731" s="182"/>
      <c r="AT731" s="176" t="s">
        <v>159</v>
      </c>
      <c r="AU731" s="176" t="s">
        <v>78</v>
      </c>
      <c r="AV731" s="14" t="s">
        <v>157</v>
      </c>
      <c r="AW731" s="14" t="s">
        <v>31</v>
      </c>
      <c r="AX731" s="14" t="s">
        <v>76</v>
      </c>
      <c r="AY731" s="176" t="s">
        <v>151</v>
      </c>
    </row>
    <row r="732" spans="2:65" s="1" customFormat="1" ht="16.5" customHeight="1">
      <c r="B732" s="146"/>
      <c r="C732" s="183" t="s">
        <v>1133</v>
      </c>
      <c r="D732" s="183" t="s">
        <v>266</v>
      </c>
      <c r="E732" s="184" t="s">
        <v>1134</v>
      </c>
      <c r="F732" s="185" t="s">
        <v>1135</v>
      </c>
      <c r="G732" s="186" t="s">
        <v>156</v>
      </c>
      <c r="H732" s="187">
        <v>28.959</v>
      </c>
      <c r="I732" s="188"/>
      <c r="J732" s="189">
        <f>ROUND(I732*H732,2)</f>
        <v>0</v>
      </c>
      <c r="K732" s="185" t="s">
        <v>1</v>
      </c>
      <c r="L732" s="190"/>
      <c r="M732" s="191" t="s">
        <v>1</v>
      </c>
      <c r="N732" s="192" t="s">
        <v>40</v>
      </c>
      <c r="O732" s="50"/>
      <c r="P732" s="156">
        <f>O732*H732</f>
        <v>0</v>
      </c>
      <c r="Q732" s="156">
        <v>0</v>
      </c>
      <c r="R732" s="156">
        <f>Q732*H732</f>
        <v>0</v>
      </c>
      <c r="S732" s="156">
        <v>0</v>
      </c>
      <c r="T732" s="157">
        <f>S732*H732</f>
        <v>0</v>
      </c>
      <c r="AR732" s="17" t="s">
        <v>300</v>
      </c>
      <c r="AT732" s="17" t="s">
        <v>266</v>
      </c>
      <c r="AU732" s="17" t="s">
        <v>78</v>
      </c>
      <c r="AY732" s="17" t="s">
        <v>151</v>
      </c>
      <c r="BE732" s="158">
        <f>IF(N732="základní",J732,0)</f>
        <v>0</v>
      </c>
      <c r="BF732" s="158">
        <f>IF(N732="snížená",J732,0)</f>
        <v>0</v>
      </c>
      <c r="BG732" s="158">
        <f>IF(N732="zákl. přenesená",J732,0)</f>
        <v>0</v>
      </c>
      <c r="BH732" s="158">
        <f>IF(N732="sníž. přenesená",J732,0)</f>
        <v>0</v>
      </c>
      <c r="BI732" s="158">
        <f>IF(N732="nulová",J732,0)</f>
        <v>0</v>
      </c>
      <c r="BJ732" s="17" t="s">
        <v>76</v>
      </c>
      <c r="BK732" s="158">
        <f>ROUND(I732*H732,2)</f>
        <v>0</v>
      </c>
      <c r="BL732" s="17" t="s">
        <v>227</v>
      </c>
      <c r="BM732" s="17" t="s">
        <v>1136</v>
      </c>
    </row>
    <row r="733" spans="2:65" s="1" customFormat="1" ht="16.5" customHeight="1">
      <c r="B733" s="146"/>
      <c r="C733" s="147" t="s">
        <v>1137</v>
      </c>
      <c r="D733" s="147" t="s">
        <v>153</v>
      </c>
      <c r="E733" s="148" t="s">
        <v>1138</v>
      </c>
      <c r="F733" s="149" t="s">
        <v>1139</v>
      </c>
      <c r="G733" s="150" t="s">
        <v>156</v>
      </c>
      <c r="H733" s="151">
        <v>25.908000000000001</v>
      </c>
      <c r="I733" s="152"/>
      <c r="J733" s="153">
        <f>ROUND(I733*H733,2)</f>
        <v>0</v>
      </c>
      <c r="K733" s="149" t="s">
        <v>1</v>
      </c>
      <c r="L733" s="31"/>
      <c r="M733" s="154" t="s">
        <v>1</v>
      </c>
      <c r="N733" s="155" t="s">
        <v>40</v>
      </c>
      <c r="O733" s="50"/>
      <c r="P733" s="156">
        <f>O733*H733</f>
        <v>0</v>
      </c>
      <c r="Q733" s="156">
        <v>0</v>
      </c>
      <c r="R733" s="156">
        <f>Q733*H733</f>
        <v>0</v>
      </c>
      <c r="S733" s="156">
        <v>0</v>
      </c>
      <c r="T733" s="157">
        <f>S733*H733</f>
        <v>0</v>
      </c>
      <c r="AR733" s="17" t="s">
        <v>227</v>
      </c>
      <c r="AT733" s="17" t="s">
        <v>153</v>
      </c>
      <c r="AU733" s="17" t="s">
        <v>78</v>
      </c>
      <c r="AY733" s="17" t="s">
        <v>151</v>
      </c>
      <c r="BE733" s="158">
        <f>IF(N733="základní",J733,0)</f>
        <v>0</v>
      </c>
      <c r="BF733" s="158">
        <f>IF(N733="snížená",J733,0)</f>
        <v>0</v>
      </c>
      <c r="BG733" s="158">
        <f>IF(N733="zákl. přenesená",J733,0)</f>
        <v>0</v>
      </c>
      <c r="BH733" s="158">
        <f>IF(N733="sníž. přenesená",J733,0)</f>
        <v>0</v>
      </c>
      <c r="BI733" s="158">
        <f>IF(N733="nulová",J733,0)</f>
        <v>0</v>
      </c>
      <c r="BJ733" s="17" t="s">
        <v>76</v>
      </c>
      <c r="BK733" s="158">
        <f>ROUND(I733*H733,2)</f>
        <v>0</v>
      </c>
      <c r="BL733" s="17" t="s">
        <v>227</v>
      </c>
      <c r="BM733" s="17" t="s">
        <v>1140</v>
      </c>
    </row>
    <row r="734" spans="2:65" s="13" customFormat="1" ht="11.25">
      <c r="B734" s="167"/>
      <c r="D734" s="160" t="s">
        <v>159</v>
      </c>
      <c r="E734" s="168" t="s">
        <v>1</v>
      </c>
      <c r="F734" s="169" t="s">
        <v>1141</v>
      </c>
      <c r="H734" s="170">
        <v>25.908000000000001</v>
      </c>
      <c r="I734" s="171"/>
      <c r="L734" s="167"/>
      <c r="M734" s="172"/>
      <c r="N734" s="173"/>
      <c r="O734" s="173"/>
      <c r="P734" s="173"/>
      <c r="Q734" s="173"/>
      <c r="R734" s="173"/>
      <c r="S734" s="173"/>
      <c r="T734" s="174"/>
      <c r="AT734" s="168" t="s">
        <v>159</v>
      </c>
      <c r="AU734" s="168" t="s">
        <v>78</v>
      </c>
      <c r="AV734" s="13" t="s">
        <v>78</v>
      </c>
      <c r="AW734" s="13" t="s">
        <v>31</v>
      </c>
      <c r="AX734" s="13" t="s">
        <v>69</v>
      </c>
      <c r="AY734" s="168" t="s">
        <v>151</v>
      </c>
    </row>
    <row r="735" spans="2:65" s="14" customFormat="1" ht="11.25">
      <c r="B735" s="175"/>
      <c r="D735" s="160" t="s">
        <v>159</v>
      </c>
      <c r="E735" s="176" t="s">
        <v>1</v>
      </c>
      <c r="F735" s="177" t="s">
        <v>162</v>
      </c>
      <c r="H735" s="178">
        <v>25.908000000000001</v>
      </c>
      <c r="I735" s="179"/>
      <c r="L735" s="175"/>
      <c r="M735" s="180"/>
      <c r="N735" s="181"/>
      <c r="O735" s="181"/>
      <c r="P735" s="181"/>
      <c r="Q735" s="181"/>
      <c r="R735" s="181"/>
      <c r="S735" s="181"/>
      <c r="T735" s="182"/>
      <c r="AT735" s="176" t="s">
        <v>159</v>
      </c>
      <c r="AU735" s="176" t="s">
        <v>78</v>
      </c>
      <c r="AV735" s="14" t="s">
        <v>157</v>
      </c>
      <c r="AW735" s="14" t="s">
        <v>31</v>
      </c>
      <c r="AX735" s="14" t="s">
        <v>76</v>
      </c>
      <c r="AY735" s="176" t="s">
        <v>151</v>
      </c>
    </row>
    <row r="736" spans="2:65" s="1" customFormat="1" ht="16.5" customHeight="1">
      <c r="B736" s="146"/>
      <c r="C736" s="183" t="s">
        <v>1142</v>
      </c>
      <c r="D736" s="183" t="s">
        <v>266</v>
      </c>
      <c r="E736" s="184" t="s">
        <v>1134</v>
      </c>
      <c r="F736" s="185" t="s">
        <v>1135</v>
      </c>
      <c r="G736" s="186" t="s">
        <v>156</v>
      </c>
      <c r="H736" s="187">
        <v>31.09</v>
      </c>
      <c r="I736" s="188"/>
      <c r="J736" s="189">
        <f t="shared" ref="J736:J742" si="10">ROUND(I736*H736,2)</f>
        <v>0</v>
      </c>
      <c r="K736" s="185" t="s">
        <v>1</v>
      </c>
      <c r="L736" s="190"/>
      <c r="M736" s="191" t="s">
        <v>1</v>
      </c>
      <c r="N736" s="192" t="s">
        <v>40</v>
      </c>
      <c r="O736" s="50"/>
      <c r="P736" s="156">
        <f t="shared" ref="P736:P742" si="11">O736*H736</f>
        <v>0</v>
      </c>
      <c r="Q736" s="156">
        <v>0</v>
      </c>
      <c r="R736" s="156">
        <f t="shared" ref="R736:R742" si="12">Q736*H736</f>
        <v>0</v>
      </c>
      <c r="S736" s="156">
        <v>0</v>
      </c>
      <c r="T736" s="157">
        <f t="shared" ref="T736:T742" si="13">S736*H736</f>
        <v>0</v>
      </c>
      <c r="AR736" s="17" t="s">
        <v>300</v>
      </c>
      <c r="AT736" s="17" t="s">
        <v>266</v>
      </c>
      <c r="AU736" s="17" t="s">
        <v>78</v>
      </c>
      <c r="AY736" s="17" t="s">
        <v>151</v>
      </c>
      <c r="BE736" s="158">
        <f t="shared" ref="BE736:BE742" si="14">IF(N736="základní",J736,0)</f>
        <v>0</v>
      </c>
      <c r="BF736" s="158">
        <f t="shared" ref="BF736:BF742" si="15">IF(N736="snížená",J736,0)</f>
        <v>0</v>
      </c>
      <c r="BG736" s="158">
        <f t="shared" ref="BG736:BG742" si="16">IF(N736="zákl. přenesená",J736,0)</f>
        <v>0</v>
      </c>
      <c r="BH736" s="158">
        <f t="shared" ref="BH736:BH742" si="17">IF(N736="sníž. přenesená",J736,0)</f>
        <v>0</v>
      </c>
      <c r="BI736" s="158">
        <f t="shared" ref="BI736:BI742" si="18">IF(N736="nulová",J736,0)</f>
        <v>0</v>
      </c>
      <c r="BJ736" s="17" t="s">
        <v>76</v>
      </c>
      <c r="BK736" s="158">
        <f t="shared" ref="BK736:BK742" si="19">ROUND(I736*H736,2)</f>
        <v>0</v>
      </c>
      <c r="BL736" s="17" t="s">
        <v>227</v>
      </c>
      <c r="BM736" s="17" t="s">
        <v>1143</v>
      </c>
    </row>
    <row r="737" spans="2:65" s="1" customFormat="1" ht="16.5" customHeight="1">
      <c r="B737" s="146"/>
      <c r="C737" s="147" t="s">
        <v>1144</v>
      </c>
      <c r="D737" s="147" t="s">
        <v>153</v>
      </c>
      <c r="E737" s="148" t="s">
        <v>1145</v>
      </c>
      <c r="F737" s="149" t="s">
        <v>1146</v>
      </c>
      <c r="G737" s="150" t="s">
        <v>156</v>
      </c>
      <c r="H737" s="151">
        <v>25.181999999999999</v>
      </c>
      <c r="I737" s="152"/>
      <c r="J737" s="153">
        <f t="shared" si="10"/>
        <v>0</v>
      </c>
      <c r="K737" s="149" t="s">
        <v>1</v>
      </c>
      <c r="L737" s="31"/>
      <c r="M737" s="154" t="s">
        <v>1</v>
      </c>
      <c r="N737" s="155" t="s">
        <v>40</v>
      </c>
      <c r="O737" s="50"/>
      <c r="P737" s="156">
        <f t="shared" si="11"/>
        <v>0</v>
      </c>
      <c r="Q737" s="156">
        <v>0</v>
      </c>
      <c r="R737" s="156">
        <f t="shared" si="12"/>
        <v>0</v>
      </c>
      <c r="S737" s="156">
        <v>0</v>
      </c>
      <c r="T737" s="157">
        <f t="shared" si="13"/>
        <v>0</v>
      </c>
      <c r="AR737" s="17" t="s">
        <v>227</v>
      </c>
      <c r="AT737" s="17" t="s">
        <v>153</v>
      </c>
      <c r="AU737" s="17" t="s">
        <v>78</v>
      </c>
      <c r="AY737" s="17" t="s">
        <v>151</v>
      </c>
      <c r="BE737" s="158">
        <f t="shared" si="14"/>
        <v>0</v>
      </c>
      <c r="BF737" s="158">
        <f t="shared" si="15"/>
        <v>0</v>
      </c>
      <c r="BG737" s="158">
        <f t="shared" si="16"/>
        <v>0</v>
      </c>
      <c r="BH737" s="158">
        <f t="shared" si="17"/>
        <v>0</v>
      </c>
      <c r="BI737" s="158">
        <f t="shared" si="18"/>
        <v>0</v>
      </c>
      <c r="BJ737" s="17" t="s">
        <v>76</v>
      </c>
      <c r="BK737" s="158">
        <f t="shared" si="19"/>
        <v>0</v>
      </c>
      <c r="BL737" s="17" t="s">
        <v>227</v>
      </c>
      <c r="BM737" s="17" t="s">
        <v>1147</v>
      </c>
    </row>
    <row r="738" spans="2:65" s="1" customFormat="1" ht="16.5" customHeight="1">
      <c r="B738" s="146"/>
      <c r="C738" s="147" t="s">
        <v>1148</v>
      </c>
      <c r="D738" s="147" t="s">
        <v>153</v>
      </c>
      <c r="E738" s="148" t="s">
        <v>1149</v>
      </c>
      <c r="F738" s="149" t="s">
        <v>1150</v>
      </c>
      <c r="G738" s="150" t="s">
        <v>156</v>
      </c>
      <c r="H738" s="151">
        <v>25.181999999999999</v>
      </c>
      <c r="I738" s="152"/>
      <c r="J738" s="153">
        <f t="shared" si="10"/>
        <v>0</v>
      </c>
      <c r="K738" s="149" t="s">
        <v>1</v>
      </c>
      <c r="L738" s="31"/>
      <c r="M738" s="154" t="s">
        <v>1</v>
      </c>
      <c r="N738" s="155" t="s">
        <v>40</v>
      </c>
      <c r="O738" s="50"/>
      <c r="P738" s="156">
        <f t="shared" si="11"/>
        <v>0</v>
      </c>
      <c r="Q738" s="156">
        <v>0</v>
      </c>
      <c r="R738" s="156">
        <f t="shared" si="12"/>
        <v>0</v>
      </c>
      <c r="S738" s="156">
        <v>0</v>
      </c>
      <c r="T738" s="157">
        <f t="shared" si="13"/>
        <v>0</v>
      </c>
      <c r="AR738" s="17" t="s">
        <v>227</v>
      </c>
      <c r="AT738" s="17" t="s">
        <v>153</v>
      </c>
      <c r="AU738" s="17" t="s">
        <v>78</v>
      </c>
      <c r="AY738" s="17" t="s">
        <v>151</v>
      </c>
      <c r="BE738" s="158">
        <f t="shared" si="14"/>
        <v>0</v>
      </c>
      <c r="BF738" s="158">
        <f t="shared" si="15"/>
        <v>0</v>
      </c>
      <c r="BG738" s="158">
        <f t="shared" si="16"/>
        <v>0</v>
      </c>
      <c r="BH738" s="158">
        <f t="shared" si="17"/>
        <v>0</v>
      </c>
      <c r="BI738" s="158">
        <f t="shared" si="18"/>
        <v>0</v>
      </c>
      <c r="BJ738" s="17" t="s">
        <v>76</v>
      </c>
      <c r="BK738" s="158">
        <f t="shared" si="19"/>
        <v>0</v>
      </c>
      <c r="BL738" s="17" t="s">
        <v>227</v>
      </c>
      <c r="BM738" s="17" t="s">
        <v>1151</v>
      </c>
    </row>
    <row r="739" spans="2:65" s="1" customFormat="1" ht="16.5" customHeight="1">
      <c r="B739" s="146"/>
      <c r="C739" s="147" t="s">
        <v>1152</v>
      </c>
      <c r="D739" s="147" t="s">
        <v>153</v>
      </c>
      <c r="E739" s="148" t="s">
        <v>1153</v>
      </c>
      <c r="F739" s="149" t="s">
        <v>1154</v>
      </c>
      <c r="G739" s="150" t="s">
        <v>156</v>
      </c>
      <c r="H739" s="151">
        <v>25.908000000000001</v>
      </c>
      <c r="I739" s="152"/>
      <c r="J739" s="153">
        <f t="shared" si="10"/>
        <v>0</v>
      </c>
      <c r="K739" s="149" t="s">
        <v>1</v>
      </c>
      <c r="L739" s="31"/>
      <c r="M739" s="154" t="s">
        <v>1</v>
      </c>
      <c r="N739" s="155" t="s">
        <v>40</v>
      </c>
      <c r="O739" s="50"/>
      <c r="P739" s="156">
        <f t="shared" si="11"/>
        <v>0</v>
      </c>
      <c r="Q739" s="156">
        <v>0</v>
      </c>
      <c r="R739" s="156">
        <f t="shared" si="12"/>
        <v>0</v>
      </c>
      <c r="S739" s="156">
        <v>0</v>
      </c>
      <c r="T739" s="157">
        <f t="shared" si="13"/>
        <v>0</v>
      </c>
      <c r="AR739" s="17" t="s">
        <v>227</v>
      </c>
      <c r="AT739" s="17" t="s">
        <v>153</v>
      </c>
      <c r="AU739" s="17" t="s">
        <v>78</v>
      </c>
      <c r="AY739" s="17" t="s">
        <v>151</v>
      </c>
      <c r="BE739" s="158">
        <f t="shared" si="14"/>
        <v>0</v>
      </c>
      <c r="BF739" s="158">
        <f t="shared" si="15"/>
        <v>0</v>
      </c>
      <c r="BG739" s="158">
        <f t="shared" si="16"/>
        <v>0</v>
      </c>
      <c r="BH739" s="158">
        <f t="shared" si="17"/>
        <v>0</v>
      </c>
      <c r="BI739" s="158">
        <f t="shared" si="18"/>
        <v>0</v>
      </c>
      <c r="BJ739" s="17" t="s">
        <v>76</v>
      </c>
      <c r="BK739" s="158">
        <f t="shared" si="19"/>
        <v>0</v>
      </c>
      <c r="BL739" s="17" t="s">
        <v>227</v>
      </c>
      <c r="BM739" s="17" t="s">
        <v>1155</v>
      </c>
    </row>
    <row r="740" spans="2:65" s="1" customFormat="1" ht="16.5" customHeight="1">
      <c r="B740" s="146"/>
      <c r="C740" s="147" t="s">
        <v>1156</v>
      </c>
      <c r="D740" s="147" t="s">
        <v>153</v>
      </c>
      <c r="E740" s="148" t="s">
        <v>1157</v>
      </c>
      <c r="F740" s="149" t="s">
        <v>1158</v>
      </c>
      <c r="G740" s="150" t="s">
        <v>156</v>
      </c>
      <c r="H740" s="151">
        <v>25.908000000000001</v>
      </c>
      <c r="I740" s="152"/>
      <c r="J740" s="153">
        <f t="shared" si="10"/>
        <v>0</v>
      </c>
      <c r="K740" s="149" t="s">
        <v>1</v>
      </c>
      <c r="L740" s="31"/>
      <c r="M740" s="154" t="s">
        <v>1</v>
      </c>
      <c r="N740" s="155" t="s">
        <v>40</v>
      </c>
      <c r="O740" s="50"/>
      <c r="P740" s="156">
        <f t="shared" si="11"/>
        <v>0</v>
      </c>
      <c r="Q740" s="156">
        <v>0</v>
      </c>
      <c r="R740" s="156">
        <f t="shared" si="12"/>
        <v>0</v>
      </c>
      <c r="S740" s="156">
        <v>0</v>
      </c>
      <c r="T740" s="157">
        <f t="shared" si="13"/>
        <v>0</v>
      </c>
      <c r="AR740" s="17" t="s">
        <v>227</v>
      </c>
      <c r="AT740" s="17" t="s">
        <v>153</v>
      </c>
      <c r="AU740" s="17" t="s">
        <v>78</v>
      </c>
      <c r="AY740" s="17" t="s">
        <v>151</v>
      </c>
      <c r="BE740" s="158">
        <f t="shared" si="14"/>
        <v>0</v>
      </c>
      <c r="BF740" s="158">
        <f t="shared" si="15"/>
        <v>0</v>
      </c>
      <c r="BG740" s="158">
        <f t="shared" si="16"/>
        <v>0</v>
      </c>
      <c r="BH740" s="158">
        <f t="shared" si="17"/>
        <v>0</v>
      </c>
      <c r="BI740" s="158">
        <f t="shared" si="18"/>
        <v>0</v>
      </c>
      <c r="BJ740" s="17" t="s">
        <v>76</v>
      </c>
      <c r="BK740" s="158">
        <f t="shared" si="19"/>
        <v>0</v>
      </c>
      <c r="BL740" s="17" t="s">
        <v>227</v>
      </c>
      <c r="BM740" s="17" t="s">
        <v>1159</v>
      </c>
    </row>
    <row r="741" spans="2:65" s="1" customFormat="1" ht="16.5" customHeight="1">
      <c r="B741" s="146"/>
      <c r="C741" s="183" t="s">
        <v>1160</v>
      </c>
      <c r="D741" s="183" t="s">
        <v>266</v>
      </c>
      <c r="E741" s="184" t="s">
        <v>1161</v>
      </c>
      <c r="F741" s="185" t="s">
        <v>1162</v>
      </c>
      <c r="G741" s="186" t="s">
        <v>156</v>
      </c>
      <c r="H741" s="187">
        <v>120.098</v>
      </c>
      <c r="I741" s="188"/>
      <c r="J741" s="189">
        <f t="shared" si="10"/>
        <v>0</v>
      </c>
      <c r="K741" s="185" t="s">
        <v>1</v>
      </c>
      <c r="L741" s="190"/>
      <c r="M741" s="191" t="s">
        <v>1</v>
      </c>
      <c r="N741" s="192" t="s">
        <v>40</v>
      </c>
      <c r="O741" s="50"/>
      <c r="P741" s="156">
        <f t="shared" si="11"/>
        <v>0</v>
      </c>
      <c r="Q741" s="156">
        <v>0</v>
      </c>
      <c r="R741" s="156">
        <f t="shared" si="12"/>
        <v>0</v>
      </c>
      <c r="S741" s="156">
        <v>0</v>
      </c>
      <c r="T741" s="157">
        <f t="shared" si="13"/>
        <v>0</v>
      </c>
      <c r="AR741" s="17" t="s">
        <v>300</v>
      </c>
      <c r="AT741" s="17" t="s">
        <v>266</v>
      </c>
      <c r="AU741" s="17" t="s">
        <v>78</v>
      </c>
      <c r="AY741" s="17" t="s">
        <v>151</v>
      </c>
      <c r="BE741" s="158">
        <f t="shared" si="14"/>
        <v>0</v>
      </c>
      <c r="BF741" s="158">
        <f t="shared" si="15"/>
        <v>0</v>
      </c>
      <c r="BG741" s="158">
        <f t="shared" si="16"/>
        <v>0</v>
      </c>
      <c r="BH741" s="158">
        <f t="shared" si="17"/>
        <v>0</v>
      </c>
      <c r="BI741" s="158">
        <f t="shared" si="18"/>
        <v>0</v>
      </c>
      <c r="BJ741" s="17" t="s">
        <v>76</v>
      </c>
      <c r="BK741" s="158">
        <f t="shared" si="19"/>
        <v>0</v>
      </c>
      <c r="BL741" s="17" t="s">
        <v>227</v>
      </c>
      <c r="BM741" s="17" t="s">
        <v>1163</v>
      </c>
    </row>
    <row r="742" spans="2:65" s="1" customFormat="1" ht="16.5" customHeight="1">
      <c r="B742" s="146"/>
      <c r="C742" s="147" t="s">
        <v>1164</v>
      </c>
      <c r="D742" s="147" t="s">
        <v>153</v>
      </c>
      <c r="E742" s="148" t="s">
        <v>1165</v>
      </c>
      <c r="F742" s="149" t="s">
        <v>1166</v>
      </c>
      <c r="G742" s="150" t="s">
        <v>156</v>
      </c>
      <c r="H742" s="151">
        <v>12.39</v>
      </c>
      <c r="I742" s="152"/>
      <c r="J742" s="153">
        <f t="shared" si="10"/>
        <v>0</v>
      </c>
      <c r="K742" s="149" t="s">
        <v>1</v>
      </c>
      <c r="L742" s="31"/>
      <c r="M742" s="154" t="s">
        <v>1</v>
      </c>
      <c r="N742" s="155" t="s">
        <v>40</v>
      </c>
      <c r="O742" s="50"/>
      <c r="P742" s="156">
        <f t="shared" si="11"/>
        <v>0</v>
      </c>
      <c r="Q742" s="156">
        <v>0</v>
      </c>
      <c r="R742" s="156">
        <f t="shared" si="12"/>
        <v>0</v>
      </c>
      <c r="S742" s="156">
        <v>0</v>
      </c>
      <c r="T742" s="157">
        <f t="shared" si="13"/>
        <v>0</v>
      </c>
      <c r="AR742" s="17" t="s">
        <v>227</v>
      </c>
      <c r="AT742" s="17" t="s">
        <v>153</v>
      </c>
      <c r="AU742" s="17" t="s">
        <v>78</v>
      </c>
      <c r="AY742" s="17" t="s">
        <v>151</v>
      </c>
      <c r="BE742" s="158">
        <f t="shared" si="14"/>
        <v>0</v>
      </c>
      <c r="BF742" s="158">
        <f t="shared" si="15"/>
        <v>0</v>
      </c>
      <c r="BG742" s="158">
        <f t="shared" si="16"/>
        <v>0</v>
      </c>
      <c r="BH742" s="158">
        <f t="shared" si="17"/>
        <v>0</v>
      </c>
      <c r="BI742" s="158">
        <f t="shared" si="18"/>
        <v>0</v>
      </c>
      <c r="BJ742" s="17" t="s">
        <v>76</v>
      </c>
      <c r="BK742" s="158">
        <f t="shared" si="19"/>
        <v>0</v>
      </c>
      <c r="BL742" s="17" t="s">
        <v>227</v>
      </c>
      <c r="BM742" s="17" t="s">
        <v>1167</v>
      </c>
    </row>
    <row r="743" spans="2:65" s="12" customFormat="1" ht="11.25">
      <c r="B743" s="159"/>
      <c r="D743" s="160" t="s">
        <v>159</v>
      </c>
      <c r="E743" s="161" t="s">
        <v>1</v>
      </c>
      <c r="F743" s="162" t="s">
        <v>1168</v>
      </c>
      <c r="H743" s="161" t="s">
        <v>1</v>
      </c>
      <c r="I743" s="163"/>
      <c r="L743" s="159"/>
      <c r="M743" s="164"/>
      <c r="N743" s="165"/>
      <c r="O743" s="165"/>
      <c r="P743" s="165"/>
      <c r="Q743" s="165"/>
      <c r="R743" s="165"/>
      <c r="S743" s="165"/>
      <c r="T743" s="166"/>
      <c r="AT743" s="161" t="s">
        <v>159</v>
      </c>
      <c r="AU743" s="161" t="s">
        <v>78</v>
      </c>
      <c r="AV743" s="12" t="s">
        <v>76</v>
      </c>
      <c r="AW743" s="12" t="s">
        <v>31</v>
      </c>
      <c r="AX743" s="12" t="s">
        <v>69</v>
      </c>
      <c r="AY743" s="161" t="s">
        <v>151</v>
      </c>
    </row>
    <row r="744" spans="2:65" s="13" customFormat="1" ht="11.25">
      <c r="B744" s="167"/>
      <c r="D744" s="160" t="s">
        <v>159</v>
      </c>
      <c r="E744" s="168" t="s">
        <v>1</v>
      </c>
      <c r="F744" s="169" t="s">
        <v>1169</v>
      </c>
      <c r="H744" s="170">
        <v>12.39</v>
      </c>
      <c r="I744" s="171"/>
      <c r="L744" s="167"/>
      <c r="M744" s="172"/>
      <c r="N744" s="173"/>
      <c r="O744" s="173"/>
      <c r="P744" s="173"/>
      <c r="Q744" s="173"/>
      <c r="R744" s="173"/>
      <c r="S744" s="173"/>
      <c r="T744" s="174"/>
      <c r="AT744" s="168" t="s">
        <v>159</v>
      </c>
      <c r="AU744" s="168" t="s">
        <v>78</v>
      </c>
      <c r="AV744" s="13" t="s">
        <v>78</v>
      </c>
      <c r="AW744" s="13" t="s">
        <v>31</v>
      </c>
      <c r="AX744" s="13" t="s">
        <v>69</v>
      </c>
      <c r="AY744" s="168" t="s">
        <v>151</v>
      </c>
    </row>
    <row r="745" spans="2:65" s="14" customFormat="1" ht="11.25">
      <c r="B745" s="175"/>
      <c r="D745" s="160" t="s">
        <v>159</v>
      </c>
      <c r="E745" s="176" t="s">
        <v>1</v>
      </c>
      <c r="F745" s="177" t="s">
        <v>162</v>
      </c>
      <c r="H745" s="178">
        <v>12.39</v>
      </c>
      <c r="I745" s="179"/>
      <c r="L745" s="175"/>
      <c r="M745" s="180"/>
      <c r="N745" s="181"/>
      <c r="O745" s="181"/>
      <c r="P745" s="181"/>
      <c r="Q745" s="181"/>
      <c r="R745" s="181"/>
      <c r="S745" s="181"/>
      <c r="T745" s="182"/>
      <c r="AT745" s="176" t="s">
        <v>159</v>
      </c>
      <c r="AU745" s="176" t="s">
        <v>78</v>
      </c>
      <c r="AV745" s="14" t="s">
        <v>157</v>
      </c>
      <c r="AW745" s="14" t="s">
        <v>31</v>
      </c>
      <c r="AX745" s="14" t="s">
        <v>76</v>
      </c>
      <c r="AY745" s="176" t="s">
        <v>151</v>
      </c>
    </row>
    <row r="746" spans="2:65" s="1" customFormat="1" ht="16.5" customHeight="1">
      <c r="B746" s="146"/>
      <c r="C746" s="183" t="s">
        <v>1170</v>
      </c>
      <c r="D746" s="183" t="s">
        <v>266</v>
      </c>
      <c r="E746" s="184" t="s">
        <v>1171</v>
      </c>
      <c r="F746" s="185" t="s">
        <v>1172</v>
      </c>
      <c r="G746" s="186" t="s">
        <v>156</v>
      </c>
      <c r="H746" s="187">
        <v>14.868</v>
      </c>
      <c r="I746" s="188"/>
      <c r="J746" s="189">
        <f>ROUND(I746*H746,2)</f>
        <v>0</v>
      </c>
      <c r="K746" s="185" t="s">
        <v>1</v>
      </c>
      <c r="L746" s="190"/>
      <c r="M746" s="191" t="s">
        <v>1</v>
      </c>
      <c r="N746" s="192" t="s">
        <v>40</v>
      </c>
      <c r="O746" s="50"/>
      <c r="P746" s="156">
        <f>O746*H746</f>
        <v>0</v>
      </c>
      <c r="Q746" s="156">
        <v>0</v>
      </c>
      <c r="R746" s="156">
        <f>Q746*H746</f>
        <v>0</v>
      </c>
      <c r="S746" s="156">
        <v>0</v>
      </c>
      <c r="T746" s="157">
        <f>S746*H746</f>
        <v>0</v>
      </c>
      <c r="AR746" s="17" t="s">
        <v>300</v>
      </c>
      <c r="AT746" s="17" t="s">
        <v>266</v>
      </c>
      <c r="AU746" s="17" t="s">
        <v>78</v>
      </c>
      <c r="AY746" s="17" t="s">
        <v>151</v>
      </c>
      <c r="BE746" s="158">
        <f>IF(N746="základní",J746,0)</f>
        <v>0</v>
      </c>
      <c r="BF746" s="158">
        <f>IF(N746="snížená",J746,0)</f>
        <v>0</v>
      </c>
      <c r="BG746" s="158">
        <f>IF(N746="zákl. přenesená",J746,0)</f>
        <v>0</v>
      </c>
      <c r="BH746" s="158">
        <f>IF(N746="sníž. přenesená",J746,0)</f>
        <v>0</v>
      </c>
      <c r="BI746" s="158">
        <f>IF(N746="nulová",J746,0)</f>
        <v>0</v>
      </c>
      <c r="BJ746" s="17" t="s">
        <v>76</v>
      </c>
      <c r="BK746" s="158">
        <f>ROUND(I746*H746,2)</f>
        <v>0</v>
      </c>
      <c r="BL746" s="17" t="s">
        <v>227</v>
      </c>
      <c r="BM746" s="17" t="s">
        <v>1173</v>
      </c>
    </row>
    <row r="747" spans="2:65" s="13" customFormat="1" ht="11.25">
      <c r="B747" s="167"/>
      <c r="D747" s="160" t="s">
        <v>159</v>
      </c>
      <c r="E747" s="168" t="s">
        <v>1</v>
      </c>
      <c r="F747" s="169" t="s">
        <v>1174</v>
      </c>
      <c r="H747" s="170">
        <v>14.868</v>
      </c>
      <c r="I747" s="171"/>
      <c r="L747" s="167"/>
      <c r="M747" s="172"/>
      <c r="N747" s="173"/>
      <c r="O747" s="173"/>
      <c r="P747" s="173"/>
      <c r="Q747" s="173"/>
      <c r="R747" s="173"/>
      <c r="S747" s="173"/>
      <c r="T747" s="174"/>
      <c r="AT747" s="168" t="s">
        <v>159</v>
      </c>
      <c r="AU747" s="168" t="s">
        <v>78</v>
      </c>
      <c r="AV747" s="13" t="s">
        <v>78</v>
      </c>
      <c r="AW747" s="13" t="s">
        <v>31</v>
      </c>
      <c r="AX747" s="13" t="s">
        <v>69</v>
      </c>
      <c r="AY747" s="168" t="s">
        <v>151</v>
      </c>
    </row>
    <row r="748" spans="2:65" s="14" customFormat="1" ht="11.25">
      <c r="B748" s="175"/>
      <c r="D748" s="160" t="s">
        <v>159</v>
      </c>
      <c r="E748" s="176" t="s">
        <v>1</v>
      </c>
      <c r="F748" s="177" t="s">
        <v>162</v>
      </c>
      <c r="H748" s="178">
        <v>14.868</v>
      </c>
      <c r="I748" s="179"/>
      <c r="L748" s="175"/>
      <c r="M748" s="180"/>
      <c r="N748" s="181"/>
      <c r="O748" s="181"/>
      <c r="P748" s="181"/>
      <c r="Q748" s="181"/>
      <c r="R748" s="181"/>
      <c r="S748" s="181"/>
      <c r="T748" s="182"/>
      <c r="AT748" s="176" t="s">
        <v>159</v>
      </c>
      <c r="AU748" s="176" t="s">
        <v>78</v>
      </c>
      <c r="AV748" s="14" t="s">
        <v>157</v>
      </c>
      <c r="AW748" s="14" t="s">
        <v>31</v>
      </c>
      <c r="AX748" s="14" t="s">
        <v>76</v>
      </c>
      <c r="AY748" s="176" t="s">
        <v>151</v>
      </c>
    </row>
    <row r="749" spans="2:65" s="1" customFormat="1" ht="16.5" customHeight="1">
      <c r="B749" s="146"/>
      <c r="C749" s="147" t="s">
        <v>1175</v>
      </c>
      <c r="D749" s="147" t="s">
        <v>153</v>
      </c>
      <c r="E749" s="148" t="s">
        <v>1176</v>
      </c>
      <c r="F749" s="149" t="s">
        <v>1177</v>
      </c>
      <c r="G749" s="150" t="s">
        <v>1178</v>
      </c>
      <c r="H749" s="201"/>
      <c r="I749" s="152"/>
      <c r="J749" s="153">
        <f>ROUND(I749*H749,2)</f>
        <v>0</v>
      </c>
      <c r="K749" s="149" t="s">
        <v>1</v>
      </c>
      <c r="L749" s="31"/>
      <c r="M749" s="154" t="s">
        <v>1</v>
      </c>
      <c r="N749" s="155" t="s">
        <v>40</v>
      </c>
      <c r="O749" s="50"/>
      <c r="P749" s="156">
        <f>O749*H749</f>
        <v>0</v>
      </c>
      <c r="Q749" s="156">
        <v>0</v>
      </c>
      <c r="R749" s="156">
        <f>Q749*H749</f>
        <v>0</v>
      </c>
      <c r="S749" s="156">
        <v>0</v>
      </c>
      <c r="T749" s="157">
        <f>S749*H749</f>
        <v>0</v>
      </c>
      <c r="AR749" s="17" t="s">
        <v>227</v>
      </c>
      <c r="AT749" s="17" t="s">
        <v>153</v>
      </c>
      <c r="AU749" s="17" t="s">
        <v>78</v>
      </c>
      <c r="AY749" s="17" t="s">
        <v>151</v>
      </c>
      <c r="BE749" s="158">
        <f>IF(N749="základní",J749,0)</f>
        <v>0</v>
      </c>
      <c r="BF749" s="158">
        <f>IF(N749="snížená",J749,0)</f>
        <v>0</v>
      </c>
      <c r="BG749" s="158">
        <f>IF(N749="zákl. přenesená",J749,0)</f>
        <v>0</v>
      </c>
      <c r="BH749" s="158">
        <f>IF(N749="sníž. přenesená",J749,0)</f>
        <v>0</v>
      </c>
      <c r="BI749" s="158">
        <f>IF(N749="nulová",J749,0)</f>
        <v>0</v>
      </c>
      <c r="BJ749" s="17" t="s">
        <v>76</v>
      </c>
      <c r="BK749" s="158">
        <f>ROUND(I749*H749,2)</f>
        <v>0</v>
      </c>
      <c r="BL749" s="17" t="s">
        <v>227</v>
      </c>
      <c r="BM749" s="17" t="s">
        <v>1179</v>
      </c>
    </row>
    <row r="750" spans="2:65" s="11" customFormat="1" ht="22.9" customHeight="1">
      <c r="B750" s="133"/>
      <c r="D750" s="134" t="s">
        <v>68</v>
      </c>
      <c r="E750" s="144" t="s">
        <v>1180</v>
      </c>
      <c r="F750" s="144" t="s">
        <v>1181</v>
      </c>
      <c r="I750" s="136"/>
      <c r="J750" s="145">
        <f>BK750</f>
        <v>0</v>
      </c>
      <c r="L750" s="133"/>
      <c r="M750" s="138"/>
      <c r="N750" s="139"/>
      <c r="O750" s="139"/>
      <c r="P750" s="140">
        <f>SUM(P751:P781)</f>
        <v>0</v>
      </c>
      <c r="Q750" s="139"/>
      <c r="R750" s="140">
        <f>SUM(R751:R781)</f>
        <v>0</v>
      </c>
      <c r="S750" s="139"/>
      <c r="T750" s="141">
        <f>SUM(T751:T781)</f>
        <v>0</v>
      </c>
      <c r="AR750" s="134" t="s">
        <v>78</v>
      </c>
      <c r="AT750" s="142" t="s">
        <v>68</v>
      </c>
      <c r="AU750" s="142" t="s">
        <v>76</v>
      </c>
      <c r="AY750" s="134" t="s">
        <v>151</v>
      </c>
      <c r="BK750" s="143">
        <f>SUM(BK751:BK781)</f>
        <v>0</v>
      </c>
    </row>
    <row r="751" spans="2:65" s="1" customFormat="1" ht="16.5" customHeight="1">
      <c r="B751" s="146"/>
      <c r="C751" s="147" t="s">
        <v>1182</v>
      </c>
      <c r="D751" s="147" t="s">
        <v>153</v>
      </c>
      <c r="E751" s="148" t="s">
        <v>1183</v>
      </c>
      <c r="F751" s="149" t="s">
        <v>1184</v>
      </c>
      <c r="G751" s="150" t="s">
        <v>156</v>
      </c>
      <c r="H751" s="151">
        <v>14.64</v>
      </c>
      <c r="I751" s="152"/>
      <c r="J751" s="153">
        <f>ROUND(I751*H751,2)</f>
        <v>0</v>
      </c>
      <c r="K751" s="149" t="s">
        <v>1</v>
      </c>
      <c r="L751" s="31"/>
      <c r="M751" s="154" t="s">
        <v>1</v>
      </c>
      <c r="N751" s="155" t="s">
        <v>40</v>
      </c>
      <c r="O751" s="50"/>
      <c r="P751" s="156">
        <f>O751*H751</f>
        <v>0</v>
      </c>
      <c r="Q751" s="156">
        <v>0</v>
      </c>
      <c r="R751" s="156">
        <f>Q751*H751</f>
        <v>0</v>
      </c>
      <c r="S751" s="156">
        <v>0</v>
      </c>
      <c r="T751" s="157">
        <f>S751*H751</f>
        <v>0</v>
      </c>
      <c r="AR751" s="17" t="s">
        <v>227</v>
      </c>
      <c r="AT751" s="17" t="s">
        <v>153</v>
      </c>
      <c r="AU751" s="17" t="s">
        <v>78</v>
      </c>
      <c r="AY751" s="17" t="s">
        <v>151</v>
      </c>
      <c r="BE751" s="158">
        <f>IF(N751="základní",J751,0)</f>
        <v>0</v>
      </c>
      <c r="BF751" s="158">
        <f>IF(N751="snížená",J751,0)</f>
        <v>0</v>
      </c>
      <c r="BG751" s="158">
        <f>IF(N751="zákl. přenesená",J751,0)</f>
        <v>0</v>
      </c>
      <c r="BH751" s="158">
        <f>IF(N751="sníž. přenesená",J751,0)</f>
        <v>0</v>
      </c>
      <c r="BI751" s="158">
        <f>IF(N751="nulová",J751,0)</f>
        <v>0</v>
      </c>
      <c r="BJ751" s="17" t="s">
        <v>76</v>
      </c>
      <c r="BK751" s="158">
        <f>ROUND(I751*H751,2)</f>
        <v>0</v>
      </c>
      <c r="BL751" s="17" t="s">
        <v>227</v>
      </c>
      <c r="BM751" s="17" t="s">
        <v>1185</v>
      </c>
    </row>
    <row r="752" spans="2:65" s="12" customFormat="1" ht="11.25">
      <c r="B752" s="159"/>
      <c r="D752" s="160" t="s">
        <v>159</v>
      </c>
      <c r="E752" s="161" t="s">
        <v>1</v>
      </c>
      <c r="F752" s="162" t="s">
        <v>1186</v>
      </c>
      <c r="H752" s="161" t="s">
        <v>1</v>
      </c>
      <c r="I752" s="163"/>
      <c r="L752" s="159"/>
      <c r="M752" s="164"/>
      <c r="N752" s="165"/>
      <c r="O752" s="165"/>
      <c r="P752" s="165"/>
      <c r="Q752" s="165"/>
      <c r="R752" s="165"/>
      <c r="S752" s="165"/>
      <c r="T752" s="166"/>
      <c r="AT752" s="161" t="s">
        <v>159</v>
      </c>
      <c r="AU752" s="161" t="s">
        <v>78</v>
      </c>
      <c r="AV752" s="12" t="s">
        <v>76</v>
      </c>
      <c r="AW752" s="12" t="s">
        <v>31</v>
      </c>
      <c r="AX752" s="12" t="s">
        <v>69</v>
      </c>
      <c r="AY752" s="161" t="s">
        <v>151</v>
      </c>
    </row>
    <row r="753" spans="2:65" s="13" customFormat="1" ht="11.25">
      <c r="B753" s="167"/>
      <c r="D753" s="160" t="s">
        <v>159</v>
      </c>
      <c r="E753" s="168" t="s">
        <v>1</v>
      </c>
      <c r="F753" s="169" t="s">
        <v>1187</v>
      </c>
      <c r="H753" s="170">
        <v>14.64</v>
      </c>
      <c r="I753" s="171"/>
      <c r="L753" s="167"/>
      <c r="M753" s="172"/>
      <c r="N753" s="173"/>
      <c r="O753" s="173"/>
      <c r="P753" s="173"/>
      <c r="Q753" s="173"/>
      <c r="R753" s="173"/>
      <c r="S753" s="173"/>
      <c r="T753" s="174"/>
      <c r="AT753" s="168" t="s">
        <v>159</v>
      </c>
      <c r="AU753" s="168" t="s">
        <v>78</v>
      </c>
      <c r="AV753" s="13" t="s">
        <v>78</v>
      </c>
      <c r="AW753" s="13" t="s">
        <v>31</v>
      </c>
      <c r="AX753" s="13" t="s">
        <v>69</v>
      </c>
      <c r="AY753" s="168" t="s">
        <v>151</v>
      </c>
    </row>
    <row r="754" spans="2:65" s="14" customFormat="1" ht="11.25">
      <c r="B754" s="175"/>
      <c r="D754" s="160" t="s">
        <v>159</v>
      </c>
      <c r="E754" s="176" t="s">
        <v>1</v>
      </c>
      <c r="F754" s="177" t="s">
        <v>162</v>
      </c>
      <c r="H754" s="178">
        <v>14.64</v>
      </c>
      <c r="I754" s="179"/>
      <c r="L754" s="175"/>
      <c r="M754" s="180"/>
      <c r="N754" s="181"/>
      <c r="O754" s="181"/>
      <c r="P754" s="181"/>
      <c r="Q754" s="181"/>
      <c r="R754" s="181"/>
      <c r="S754" s="181"/>
      <c r="T754" s="182"/>
      <c r="AT754" s="176" t="s">
        <v>159</v>
      </c>
      <c r="AU754" s="176" t="s">
        <v>78</v>
      </c>
      <c r="AV754" s="14" t="s">
        <v>157</v>
      </c>
      <c r="AW754" s="14" t="s">
        <v>31</v>
      </c>
      <c r="AX754" s="14" t="s">
        <v>76</v>
      </c>
      <c r="AY754" s="176" t="s">
        <v>151</v>
      </c>
    </row>
    <row r="755" spans="2:65" s="1" customFormat="1" ht="16.5" customHeight="1">
      <c r="B755" s="146"/>
      <c r="C755" s="183" t="s">
        <v>1188</v>
      </c>
      <c r="D755" s="183" t="s">
        <v>266</v>
      </c>
      <c r="E755" s="184" t="s">
        <v>1189</v>
      </c>
      <c r="F755" s="185" t="s">
        <v>1190</v>
      </c>
      <c r="G755" s="186" t="s">
        <v>156</v>
      </c>
      <c r="H755" s="187">
        <v>15.372</v>
      </c>
      <c r="I755" s="188"/>
      <c r="J755" s="189">
        <f>ROUND(I755*H755,2)</f>
        <v>0</v>
      </c>
      <c r="K755" s="185" t="s">
        <v>1</v>
      </c>
      <c r="L755" s="190"/>
      <c r="M755" s="191" t="s">
        <v>1</v>
      </c>
      <c r="N755" s="192" t="s">
        <v>40</v>
      </c>
      <c r="O755" s="50"/>
      <c r="P755" s="156">
        <f>O755*H755</f>
        <v>0</v>
      </c>
      <c r="Q755" s="156">
        <v>0</v>
      </c>
      <c r="R755" s="156">
        <f>Q755*H755</f>
        <v>0</v>
      </c>
      <c r="S755" s="156">
        <v>0</v>
      </c>
      <c r="T755" s="157">
        <f>S755*H755</f>
        <v>0</v>
      </c>
      <c r="AR755" s="17" t="s">
        <v>300</v>
      </c>
      <c r="AT755" s="17" t="s">
        <v>266</v>
      </c>
      <c r="AU755" s="17" t="s">
        <v>78</v>
      </c>
      <c r="AY755" s="17" t="s">
        <v>151</v>
      </c>
      <c r="BE755" s="158">
        <f>IF(N755="základní",J755,0)</f>
        <v>0</v>
      </c>
      <c r="BF755" s="158">
        <f>IF(N755="snížená",J755,0)</f>
        <v>0</v>
      </c>
      <c r="BG755" s="158">
        <f>IF(N755="zákl. přenesená",J755,0)</f>
        <v>0</v>
      </c>
      <c r="BH755" s="158">
        <f>IF(N755="sníž. přenesená",J755,0)</f>
        <v>0</v>
      </c>
      <c r="BI755" s="158">
        <f>IF(N755="nulová",J755,0)</f>
        <v>0</v>
      </c>
      <c r="BJ755" s="17" t="s">
        <v>76</v>
      </c>
      <c r="BK755" s="158">
        <f>ROUND(I755*H755,2)</f>
        <v>0</v>
      </c>
      <c r="BL755" s="17" t="s">
        <v>227</v>
      </c>
      <c r="BM755" s="17" t="s">
        <v>1191</v>
      </c>
    </row>
    <row r="756" spans="2:65" s="12" customFormat="1" ht="11.25">
      <c r="B756" s="159"/>
      <c r="D756" s="160" t="s">
        <v>159</v>
      </c>
      <c r="E756" s="161" t="s">
        <v>1</v>
      </c>
      <c r="F756" s="162" t="s">
        <v>1186</v>
      </c>
      <c r="H756" s="161" t="s">
        <v>1</v>
      </c>
      <c r="I756" s="163"/>
      <c r="L756" s="159"/>
      <c r="M756" s="164"/>
      <c r="N756" s="165"/>
      <c r="O756" s="165"/>
      <c r="P756" s="165"/>
      <c r="Q756" s="165"/>
      <c r="R756" s="165"/>
      <c r="S756" s="165"/>
      <c r="T756" s="166"/>
      <c r="AT756" s="161" t="s">
        <v>159</v>
      </c>
      <c r="AU756" s="161" t="s">
        <v>78</v>
      </c>
      <c r="AV756" s="12" t="s">
        <v>76</v>
      </c>
      <c r="AW756" s="12" t="s">
        <v>31</v>
      </c>
      <c r="AX756" s="12" t="s">
        <v>69</v>
      </c>
      <c r="AY756" s="161" t="s">
        <v>151</v>
      </c>
    </row>
    <row r="757" spans="2:65" s="13" customFormat="1" ht="11.25">
      <c r="B757" s="167"/>
      <c r="D757" s="160" t="s">
        <v>159</v>
      </c>
      <c r="E757" s="168" t="s">
        <v>1</v>
      </c>
      <c r="F757" s="169" t="s">
        <v>1192</v>
      </c>
      <c r="H757" s="170">
        <v>15.372</v>
      </c>
      <c r="I757" s="171"/>
      <c r="L757" s="167"/>
      <c r="M757" s="172"/>
      <c r="N757" s="173"/>
      <c r="O757" s="173"/>
      <c r="P757" s="173"/>
      <c r="Q757" s="173"/>
      <c r="R757" s="173"/>
      <c r="S757" s="173"/>
      <c r="T757" s="174"/>
      <c r="AT757" s="168" t="s">
        <v>159</v>
      </c>
      <c r="AU757" s="168" t="s">
        <v>78</v>
      </c>
      <c r="AV757" s="13" t="s">
        <v>78</v>
      </c>
      <c r="AW757" s="13" t="s">
        <v>31</v>
      </c>
      <c r="AX757" s="13" t="s">
        <v>69</v>
      </c>
      <c r="AY757" s="168" t="s">
        <v>151</v>
      </c>
    </row>
    <row r="758" spans="2:65" s="14" customFormat="1" ht="11.25">
      <c r="B758" s="175"/>
      <c r="D758" s="160" t="s">
        <v>159</v>
      </c>
      <c r="E758" s="176" t="s">
        <v>1</v>
      </c>
      <c r="F758" s="177" t="s">
        <v>162</v>
      </c>
      <c r="H758" s="178">
        <v>15.372</v>
      </c>
      <c r="I758" s="179"/>
      <c r="L758" s="175"/>
      <c r="M758" s="180"/>
      <c r="N758" s="181"/>
      <c r="O758" s="181"/>
      <c r="P758" s="181"/>
      <c r="Q758" s="181"/>
      <c r="R758" s="181"/>
      <c r="S758" s="181"/>
      <c r="T758" s="182"/>
      <c r="AT758" s="176" t="s">
        <v>159</v>
      </c>
      <c r="AU758" s="176" t="s">
        <v>78</v>
      </c>
      <c r="AV758" s="14" t="s">
        <v>157</v>
      </c>
      <c r="AW758" s="14" t="s">
        <v>31</v>
      </c>
      <c r="AX758" s="14" t="s">
        <v>76</v>
      </c>
      <c r="AY758" s="176" t="s">
        <v>151</v>
      </c>
    </row>
    <row r="759" spans="2:65" s="1" customFormat="1" ht="16.5" customHeight="1">
      <c r="B759" s="146"/>
      <c r="C759" s="147" t="s">
        <v>1193</v>
      </c>
      <c r="D759" s="147" t="s">
        <v>153</v>
      </c>
      <c r="E759" s="148" t="s">
        <v>1194</v>
      </c>
      <c r="F759" s="149" t="s">
        <v>1195</v>
      </c>
      <c r="G759" s="150" t="s">
        <v>156</v>
      </c>
      <c r="H759" s="151">
        <v>11.151</v>
      </c>
      <c r="I759" s="152"/>
      <c r="J759" s="153">
        <f>ROUND(I759*H759,2)</f>
        <v>0</v>
      </c>
      <c r="K759" s="149" t="s">
        <v>1</v>
      </c>
      <c r="L759" s="31"/>
      <c r="M759" s="154" t="s">
        <v>1</v>
      </c>
      <c r="N759" s="155" t="s">
        <v>40</v>
      </c>
      <c r="O759" s="50"/>
      <c r="P759" s="156">
        <f>O759*H759</f>
        <v>0</v>
      </c>
      <c r="Q759" s="156">
        <v>0</v>
      </c>
      <c r="R759" s="156">
        <f>Q759*H759</f>
        <v>0</v>
      </c>
      <c r="S759" s="156">
        <v>0</v>
      </c>
      <c r="T759" s="157">
        <f>S759*H759</f>
        <v>0</v>
      </c>
      <c r="AR759" s="17" t="s">
        <v>227</v>
      </c>
      <c r="AT759" s="17" t="s">
        <v>153</v>
      </c>
      <c r="AU759" s="17" t="s">
        <v>78</v>
      </c>
      <c r="AY759" s="17" t="s">
        <v>151</v>
      </c>
      <c r="BE759" s="158">
        <f>IF(N759="základní",J759,0)</f>
        <v>0</v>
      </c>
      <c r="BF759" s="158">
        <f>IF(N759="snížená",J759,0)</f>
        <v>0</v>
      </c>
      <c r="BG759" s="158">
        <f>IF(N759="zákl. přenesená",J759,0)</f>
        <v>0</v>
      </c>
      <c r="BH759" s="158">
        <f>IF(N759="sníž. přenesená",J759,0)</f>
        <v>0</v>
      </c>
      <c r="BI759" s="158">
        <f>IF(N759="nulová",J759,0)</f>
        <v>0</v>
      </c>
      <c r="BJ759" s="17" t="s">
        <v>76</v>
      </c>
      <c r="BK759" s="158">
        <f>ROUND(I759*H759,2)</f>
        <v>0</v>
      </c>
      <c r="BL759" s="17" t="s">
        <v>227</v>
      </c>
      <c r="BM759" s="17" t="s">
        <v>1196</v>
      </c>
    </row>
    <row r="760" spans="2:65" s="12" customFormat="1" ht="11.25">
      <c r="B760" s="159"/>
      <c r="D760" s="160" t="s">
        <v>159</v>
      </c>
      <c r="E760" s="161" t="s">
        <v>1</v>
      </c>
      <c r="F760" s="162" t="s">
        <v>1197</v>
      </c>
      <c r="H760" s="161" t="s">
        <v>1</v>
      </c>
      <c r="I760" s="163"/>
      <c r="L760" s="159"/>
      <c r="M760" s="164"/>
      <c r="N760" s="165"/>
      <c r="O760" s="165"/>
      <c r="P760" s="165"/>
      <c r="Q760" s="165"/>
      <c r="R760" s="165"/>
      <c r="S760" s="165"/>
      <c r="T760" s="166"/>
      <c r="AT760" s="161" t="s">
        <v>159</v>
      </c>
      <c r="AU760" s="161" t="s">
        <v>78</v>
      </c>
      <c r="AV760" s="12" t="s">
        <v>76</v>
      </c>
      <c r="AW760" s="12" t="s">
        <v>31</v>
      </c>
      <c r="AX760" s="12" t="s">
        <v>69</v>
      </c>
      <c r="AY760" s="161" t="s">
        <v>151</v>
      </c>
    </row>
    <row r="761" spans="2:65" s="13" customFormat="1" ht="11.25">
      <c r="B761" s="167"/>
      <c r="D761" s="160" t="s">
        <v>159</v>
      </c>
      <c r="E761" s="168" t="s">
        <v>1</v>
      </c>
      <c r="F761" s="169" t="s">
        <v>1198</v>
      </c>
      <c r="H761" s="170">
        <v>11.151</v>
      </c>
      <c r="I761" s="171"/>
      <c r="L761" s="167"/>
      <c r="M761" s="172"/>
      <c r="N761" s="173"/>
      <c r="O761" s="173"/>
      <c r="P761" s="173"/>
      <c r="Q761" s="173"/>
      <c r="R761" s="173"/>
      <c r="S761" s="173"/>
      <c r="T761" s="174"/>
      <c r="AT761" s="168" t="s">
        <v>159</v>
      </c>
      <c r="AU761" s="168" t="s">
        <v>78</v>
      </c>
      <c r="AV761" s="13" t="s">
        <v>78</v>
      </c>
      <c r="AW761" s="13" t="s">
        <v>31</v>
      </c>
      <c r="AX761" s="13" t="s">
        <v>69</v>
      </c>
      <c r="AY761" s="168" t="s">
        <v>151</v>
      </c>
    </row>
    <row r="762" spans="2:65" s="14" customFormat="1" ht="11.25">
      <c r="B762" s="175"/>
      <c r="D762" s="160" t="s">
        <v>159</v>
      </c>
      <c r="E762" s="176" t="s">
        <v>1</v>
      </c>
      <c r="F762" s="177" t="s">
        <v>162</v>
      </c>
      <c r="H762" s="178">
        <v>11.151</v>
      </c>
      <c r="I762" s="179"/>
      <c r="L762" s="175"/>
      <c r="M762" s="180"/>
      <c r="N762" s="181"/>
      <c r="O762" s="181"/>
      <c r="P762" s="181"/>
      <c r="Q762" s="181"/>
      <c r="R762" s="181"/>
      <c r="S762" s="181"/>
      <c r="T762" s="182"/>
      <c r="AT762" s="176" t="s">
        <v>159</v>
      </c>
      <c r="AU762" s="176" t="s">
        <v>78</v>
      </c>
      <c r="AV762" s="14" t="s">
        <v>157</v>
      </c>
      <c r="AW762" s="14" t="s">
        <v>31</v>
      </c>
      <c r="AX762" s="14" t="s">
        <v>76</v>
      </c>
      <c r="AY762" s="176" t="s">
        <v>151</v>
      </c>
    </row>
    <row r="763" spans="2:65" s="1" customFormat="1" ht="16.5" customHeight="1">
      <c r="B763" s="146"/>
      <c r="C763" s="183" t="s">
        <v>1199</v>
      </c>
      <c r="D763" s="183" t="s">
        <v>266</v>
      </c>
      <c r="E763" s="184" t="s">
        <v>1200</v>
      </c>
      <c r="F763" s="185" t="s">
        <v>1201</v>
      </c>
      <c r="G763" s="186" t="s">
        <v>156</v>
      </c>
      <c r="H763" s="187">
        <v>12.266999999999999</v>
      </c>
      <c r="I763" s="188"/>
      <c r="J763" s="189">
        <f>ROUND(I763*H763,2)</f>
        <v>0</v>
      </c>
      <c r="K763" s="185" t="s">
        <v>1</v>
      </c>
      <c r="L763" s="190"/>
      <c r="M763" s="191" t="s">
        <v>1</v>
      </c>
      <c r="N763" s="192" t="s">
        <v>40</v>
      </c>
      <c r="O763" s="50"/>
      <c r="P763" s="156">
        <f>O763*H763</f>
        <v>0</v>
      </c>
      <c r="Q763" s="156">
        <v>0</v>
      </c>
      <c r="R763" s="156">
        <f>Q763*H763</f>
        <v>0</v>
      </c>
      <c r="S763" s="156">
        <v>0</v>
      </c>
      <c r="T763" s="157">
        <f>S763*H763</f>
        <v>0</v>
      </c>
      <c r="AR763" s="17" t="s">
        <v>300</v>
      </c>
      <c r="AT763" s="17" t="s">
        <v>266</v>
      </c>
      <c r="AU763" s="17" t="s">
        <v>78</v>
      </c>
      <c r="AY763" s="17" t="s">
        <v>151</v>
      </c>
      <c r="BE763" s="158">
        <f>IF(N763="základní",J763,0)</f>
        <v>0</v>
      </c>
      <c r="BF763" s="158">
        <f>IF(N763="snížená",J763,0)</f>
        <v>0</v>
      </c>
      <c r="BG763" s="158">
        <f>IF(N763="zákl. přenesená",J763,0)</f>
        <v>0</v>
      </c>
      <c r="BH763" s="158">
        <f>IF(N763="sníž. přenesená",J763,0)</f>
        <v>0</v>
      </c>
      <c r="BI763" s="158">
        <f>IF(N763="nulová",J763,0)</f>
        <v>0</v>
      </c>
      <c r="BJ763" s="17" t="s">
        <v>76</v>
      </c>
      <c r="BK763" s="158">
        <f>ROUND(I763*H763,2)</f>
        <v>0</v>
      </c>
      <c r="BL763" s="17" t="s">
        <v>227</v>
      </c>
      <c r="BM763" s="17" t="s">
        <v>1202</v>
      </c>
    </row>
    <row r="764" spans="2:65" s="1" customFormat="1" ht="16.5" customHeight="1">
      <c r="B764" s="146"/>
      <c r="C764" s="147" t="s">
        <v>1203</v>
      </c>
      <c r="D764" s="147" t="s">
        <v>153</v>
      </c>
      <c r="E764" s="148" t="s">
        <v>1194</v>
      </c>
      <c r="F764" s="149" t="s">
        <v>1195</v>
      </c>
      <c r="G764" s="150" t="s">
        <v>156</v>
      </c>
      <c r="H764" s="151">
        <v>6.44</v>
      </c>
      <c r="I764" s="152"/>
      <c r="J764" s="153">
        <f>ROUND(I764*H764,2)</f>
        <v>0</v>
      </c>
      <c r="K764" s="149" t="s">
        <v>1</v>
      </c>
      <c r="L764" s="31"/>
      <c r="M764" s="154" t="s">
        <v>1</v>
      </c>
      <c r="N764" s="155" t="s">
        <v>40</v>
      </c>
      <c r="O764" s="50"/>
      <c r="P764" s="156">
        <f>O764*H764</f>
        <v>0</v>
      </c>
      <c r="Q764" s="156">
        <v>0</v>
      </c>
      <c r="R764" s="156">
        <f>Q764*H764</f>
        <v>0</v>
      </c>
      <c r="S764" s="156">
        <v>0</v>
      </c>
      <c r="T764" s="157">
        <f>S764*H764</f>
        <v>0</v>
      </c>
      <c r="AR764" s="17" t="s">
        <v>227</v>
      </c>
      <c r="AT764" s="17" t="s">
        <v>153</v>
      </c>
      <c r="AU764" s="17" t="s">
        <v>78</v>
      </c>
      <c r="AY764" s="17" t="s">
        <v>151</v>
      </c>
      <c r="BE764" s="158">
        <f>IF(N764="základní",J764,0)</f>
        <v>0</v>
      </c>
      <c r="BF764" s="158">
        <f>IF(N764="snížená",J764,0)</f>
        <v>0</v>
      </c>
      <c r="BG764" s="158">
        <f>IF(N764="zákl. přenesená",J764,0)</f>
        <v>0</v>
      </c>
      <c r="BH764" s="158">
        <f>IF(N764="sníž. přenesená",J764,0)</f>
        <v>0</v>
      </c>
      <c r="BI764" s="158">
        <f>IF(N764="nulová",J764,0)</f>
        <v>0</v>
      </c>
      <c r="BJ764" s="17" t="s">
        <v>76</v>
      </c>
      <c r="BK764" s="158">
        <f>ROUND(I764*H764,2)</f>
        <v>0</v>
      </c>
      <c r="BL764" s="17" t="s">
        <v>227</v>
      </c>
      <c r="BM764" s="17" t="s">
        <v>1204</v>
      </c>
    </row>
    <row r="765" spans="2:65" s="12" customFormat="1" ht="11.25">
      <c r="B765" s="159"/>
      <c r="D765" s="160" t="s">
        <v>159</v>
      </c>
      <c r="E765" s="161" t="s">
        <v>1</v>
      </c>
      <c r="F765" s="162" t="s">
        <v>1205</v>
      </c>
      <c r="H765" s="161" t="s">
        <v>1</v>
      </c>
      <c r="I765" s="163"/>
      <c r="L765" s="159"/>
      <c r="M765" s="164"/>
      <c r="N765" s="165"/>
      <c r="O765" s="165"/>
      <c r="P765" s="165"/>
      <c r="Q765" s="165"/>
      <c r="R765" s="165"/>
      <c r="S765" s="165"/>
      <c r="T765" s="166"/>
      <c r="AT765" s="161" t="s">
        <v>159</v>
      </c>
      <c r="AU765" s="161" t="s">
        <v>78</v>
      </c>
      <c r="AV765" s="12" t="s">
        <v>76</v>
      </c>
      <c r="AW765" s="12" t="s">
        <v>31</v>
      </c>
      <c r="AX765" s="12" t="s">
        <v>69</v>
      </c>
      <c r="AY765" s="161" t="s">
        <v>151</v>
      </c>
    </row>
    <row r="766" spans="2:65" s="13" customFormat="1" ht="11.25">
      <c r="B766" s="167"/>
      <c r="D766" s="160" t="s">
        <v>159</v>
      </c>
      <c r="E766" s="168" t="s">
        <v>1</v>
      </c>
      <c r="F766" s="169" t="s">
        <v>1206</v>
      </c>
      <c r="H766" s="170">
        <v>6.44</v>
      </c>
      <c r="I766" s="171"/>
      <c r="L766" s="167"/>
      <c r="M766" s="172"/>
      <c r="N766" s="173"/>
      <c r="O766" s="173"/>
      <c r="P766" s="173"/>
      <c r="Q766" s="173"/>
      <c r="R766" s="173"/>
      <c r="S766" s="173"/>
      <c r="T766" s="174"/>
      <c r="AT766" s="168" t="s">
        <v>159</v>
      </c>
      <c r="AU766" s="168" t="s">
        <v>78</v>
      </c>
      <c r="AV766" s="13" t="s">
        <v>78</v>
      </c>
      <c r="AW766" s="13" t="s">
        <v>31</v>
      </c>
      <c r="AX766" s="13" t="s">
        <v>69</v>
      </c>
      <c r="AY766" s="168" t="s">
        <v>151</v>
      </c>
    </row>
    <row r="767" spans="2:65" s="14" customFormat="1" ht="11.25">
      <c r="B767" s="175"/>
      <c r="D767" s="160" t="s">
        <v>159</v>
      </c>
      <c r="E767" s="176" t="s">
        <v>1</v>
      </c>
      <c r="F767" s="177" t="s">
        <v>162</v>
      </c>
      <c r="H767" s="178">
        <v>6.44</v>
      </c>
      <c r="I767" s="179"/>
      <c r="L767" s="175"/>
      <c r="M767" s="180"/>
      <c r="N767" s="181"/>
      <c r="O767" s="181"/>
      <c r="P767" s="181"/>
      <c r="Q767" s="181"/>
      <c r="R767" s="181"/>
      <c r="S767" s="181"/>
      <c r="T767" s="182"/>
      <c r="AT767" s="176" t="s">
        <v>159</v>
      </c>
      <c r="AU767" s="176" t="s">
        <v>78</v>
      </c>
      <c r="AV767" s="14" t="s">
        <v>157</v>
      </c>
      <c r="AW767" s="14" t="s">
        <v>31</v>
      </c>
      <c r="AX767" s="14" t="s">
        <v>76</v>
      </c>
      <c r="AY767" s="176" t="s">
        <v>151</v>
      </c>
    </row>
    <row r="768" spans="2:65" s="1" customFormat="1" ht="16.5" customHeight="1">
      <c r="B768" s="146"/>
      <c r="C768" s="183" t="s">
        <v>1207</v>
      </c>
      <c r="D768" s="183" t="s">
        <v>266</v>
      </c>
      <c r="E768" s="184" t="s">
        <v>1208</v>
      </c>
      <c r="F768" s="185" t="s">
        <v>1209</v>
      </c>
      <c r="G768" s="186" t="s">
        <v>156</v>
      </c>
      <c r="H768" s="187">
        <v>6.569</v>
      </c>
      <c r="I768" s="188"/>
      <c r="J768" s="189">
        <f>ROUND(I768*H768,2)</f>
        <v>0</v>
      </c>
      <c r="K768" s="185" t="s">
        <v>1</v>
      </c>
      <c r="L768" s="190"/>
      <c r="M768" s="191" t="s">
        <v>1</v>
      </c>
      <c r="N768" s="192" t="s">
        <v>40</v>
      </c>
      <c r="O768" s="50"/>
      <c r="P768" s="156">
        <f>O768*H768</f>
        <v>0</v>
      </c>
      <c r="Q768" s="156">
        <v>0</v>
      </c>
      <c r="R768" s="156">
        <f>Q768*H768</f>
        <v>0</v>
      </c>
      <c r="S768" s="156">
        <v>0</v>
      </c>
      <c r="T768" s="157">
        <f>S768*H768</f>
        <v>0</v>
      </c>
      <c r="AR768" s="17" t="s">
        <v>300</v>
      </c>
      <c r="AT768" s="17" t="s">
        <v>266</v>
      </c>
      <c r="AU768" s="17" t="s">
        <v>78</v>
      </c>
      <c r="AY768" s="17" t="s">
        <v>151</v>
      </c>
      <c r="BE768" s="158">
        <f>IF(N768="základní",J768,0)</f>
        <v>0</v>
      </c>
      <c r="BF768" s="158">
        <f>IF(N768="snížená",J768,0)</f>
        <v>0</v>
      </c>
      <c r="BG768" s="158">
        <f>IF(N768="zákl. přenesená",J768,0)</f>
        <v>0</v>
      </c>
      <c r="BH768" s="158">
        <f>IF(N768="sníž. přenesená",J768,0)</f>
        <v>0</v>
      </c>
      <c r="BI768" s="158">
        <f>IF(N768="nulová",J768,0)</f>
        <v>0</v>
      </c>
      <c r="BJ768" s="17" t="s">
        <v>76</v>
      </c>
      <c r="BK768" s="158">
        <f>ROUND(I768*H768,2)</f>
        <v>0</v>
      </c>
      <c r="BL768" s="17" t="s">
        <v>227</v>
      </c>
      <c r="BM768" s="17" t="s">
        <v>1210</v>
      </c>
    </row>
    <row r="769" spans="2:65" s="1" customFormat="1" ht="16.5" customHeight="1">
      <c r="B769" s="146"/>
      <c r="C769" s="147" t="s">
        <v>1211</v>
      </c>
      <c r="D769" s="147" t="s">
        <v>153</v>
      </c>
      <c r="E769" s="148" t="s">
        <v>1212</v>
      </c>
      <c r="F769" s="149" t="s">
        <v>1213</v>
      </c>
      <c r="G769" s="150" t="s">
        <v>156</v>
      </c>
      <c r="H769" s="151">
        <v>1.5</v>
      </c>
      <c r="I769" s="152"/>
      <c r="J769" s="153">
        <f>ROUND(I769*H769,2)</f>
        <v>0</v>
      </c>
      <c r="K769" s="149" t="s">
        <v>1</v>
      </c>
      <c r="L769" s="31"/>
      <c r="M769" s="154" t="s">
        <v>1</v>
      </c>
      <c r="N769" s="155" t="s">
        <v>40</v>
      </c>
      <c r="O769" s="50"/>
      <c r="P769" s="156">
        <f>O769*H769</f>
        <v>0</v>
      </c>
      <c r="Q769" s="156">
        <v>0</v>
      </c>
      <c r="R769" s="156">
        <f>Q769*H769</f>
        <v>0</v>
      </c>
      <c r="S769" s="156">
        <v>0</v>
      </c>
      <c r="T769" s="157">
        <f>S769*H769</f>
        <v>0</v>
      </c>
      <c r="AR769" s="17" t="s">
        <v>227</v>
      </c>
      <c r="AT769" s="17" t="s">
        <v>153</v>
      </c>
      <c r="AU769" s="17" t="s">
        <v>78</v>
      </c>
      <c r="AY769" s="17" t="s">
        <v>151</v>
      </c>
      <c r="BE769" s="158">
        <f>IF(N769="základní",J769,0)</f>
        <v>0</v>
      </c>
      <c r="BF769" s="158">
        <f>IF(N769="snížená",J769,0)</f>
        <v>0</v>
      </c>
      <c r="BG769" s="158">
        <f>IF(N769="zákl. přenesená",J769,0)</f>
        <v>0</v>
      </c>
      <c r="BH769" s="158">
        <f>IF(N769="sníž. přenesená",J769,0)</f>
        <v>0</v>
      </c>
      <c r="BI769" s="158">
        <f>IF(N769="nulová",J769,0)</f>
        <v>0</v>
      </c>
      <c r="BJ769" s="17" t="s">
        <v>76</v>
      </c>
      <c r="BK769" s="158">
        <f>ROUND(I769*H769,2)</f>
        <v>0</v>
      </c>
      <c r="BL769" s="17" t="s">
        <v>227</v>
      </c>
      <c r="BM769" s="17" t="s">
        <v>1214</v>
      </c>
    </row>
    <row r="770" spans="2:65" s="12" customFormat="1" ht="11.25">
      <c r="B770" s="159"/>
      <c r="D770" s="160" t="s">
        <v>159</v>
      </c>
      <c r="E770" s="161" t="s">
        <v>1</v>
      </c>
      <c r="F770" s="162" t="s">
        <v>1215</v>
      </c>
      <c r="H770" s="161" t="s">
        <v>1</v>
      </c>
      <c r="I770" s="163"/>
      <c r="L770" s="159"/>
      <c r="M770" s="164"/>
      <c r="N770" s="165"/>
      <c r="O770" s="165"/>
      <c r="P770" s="165"/>
      <c r="Q770" s="165"/>
      <c r="R770" s="165"/>
      <c r="S770" s="165"/>
      <c r="T770" s="166"/>
      <c r="AT770" s="161" t="s">
        <v>159</v>
      </c>
      <c r="AU770" s="161" t="s">
        <v>78</v>
      </c>
      <c r="AV770" s="12" t="s">
        <v>76</v>
      </c>
      <c r="AW770" s="12" t="s">
        <v>31</v>
      </c>
      <c r="AX770" s="12" t="s">
        <v>69</v>
      </c>
      <c r="AY770" s="161" t="s">
        <v>151</v>
      </c>
    </row>
    <row r="771" spans="2:65" s="13" customFormat="1" ht="11.25">
      <c r="B771" s="167"/>
      <c r="D771" s="160" t="s">
        <v>159</v>
      </c>
      <c r="E771" s="168" t="s">
        <v>1</v>
      </c>
      <c r="F771" s="169" t="s">
        <v>656</v>
      </c>
      <c r="H771" s="170">
        <v>1.5</v>
      </c>
      <c r="I771" s="171"/>
      <c r="L771" s="167"/>
      <c r="M771" s="172"/>
      <c r="N771" s="173"/>
      <c r="O771" s="173"/>
      <c r="P771" s="173"/>
      <c r="Q771" s="173"/>
      <c r="R771" s="173"/>
      <c r="S771" s="173"/>
      <c r="T771" s="174"/>
      <c r="AT771" s="168" t="s">
        <v>159</v>
      </c>
      <c r="AU771" s="168" t="s">
        <v>78</v>
      </c>
      <c r="AV771" s="13" t="s">
        <v>78</v>
      </c>
      <c r="AW771" s="13" t="s">
        <v>31</v>
      </c>
      <c r="AX771" s="13" t="s">
        <v>69</v>
      </c>
      <c r="AY771" s="168" t="s">
        <v>151</v>
      </c>
    </row>
    <row r="772" spans="2:65" s="14" customFormat="1" ht="11.25">
      <c r="B772" s="175"/>
      <c r="D772" s="160" t="s">
        <v>159</v>
      </c>
      <c r="E772" s="176" t="s">
        <v>1</v>
      </c>
      <c r="F772" s="177" t="s">
        <v>162</v>
      </c>
      <c r="H772" s="178">
        <v>1.5</v>
      </c>
      <c r="I772" s="179"/>
      <c r="L772" s="175"/>
      <c r="M772" s="180"/>
      <c r="N772" s="181"/>
      <c r="O772" s="181"/>
      <c r="P772" s="181"/>
      <c r="Q772" s="181"/>
      <c r="R772" s="181"/>
      <c r="S772" s="181"/>
      <c r="T772" s="182"/>
      <c r="AT772" s="176" t="s">
        <v>159</v>
      </c>
      <c r="AU772" s="176" t="s">
        <v>78</v>
      </c>
      <c r="AV772" s="14" t="s">
        <v>157</v>
      </c>
      <c r="AW772" s="14" t="s">
        <v>31</v>
      </c>
      <c r="AX772" s="14" t="s">
        <v>76</v>
      </c>
      <c r="AY772" s="176" t="s">
        <v>151</v>
      </c>
    </row>
    <row r="773" spans="2:65" s="1" customFormat="1" ht="16.5" customHeight="1">
      <c r="B773" s="146"/>
      <c r="C773" s="183" t="s">
        <v>1216</v>
      </c>
      <c r="D773" s="183" t="s">
        <v>266</v>
      </c>
      <c r="E773" s="184" t="s">
        <v>1217</v>
      </c>
      <c r="F773" s="185" t="s">
        <v>1218</v>
      </c>
      <c r="G773" s="186" t="s">
        <v>156</v>
      </c>
      <c r="H773" s="187">
        <v>1.575</v>
      </c>
      <c r="I773" s="188"/>
      <c r="J773" s="189">
        <f>ROUND(I773*H773,2)</f>
        <v>0</v>
      </c>
      <c r="K773" s="185" t="s">
        <v>1</v>
      </c>
      <c r="L773" s="190"/>
      <c r="M773" s="191" t="s">
        <v>1</v>
      </c>
      <c r="N773" s="192" t="s">
        <v>40</v>
      </c>
      <c r="O773" s="50"/>
      <c r="P773" s="156">
        <f>O773*H773</f>
        <v>0</v>
      </c>
      <c r="Q773" s="156">
        <v>0</v>
      </c>
      <c r="R773" s="156">
        <f>Q773*H773</f>
        <v>0</v>
      </c>
      <c r="S773" s="156">
        <v>0</v>
      </c>
      <c r="T773" s="157">
        <f>S773*H773</f>
        <v>0</v>
      </c>
      <c r="AR773" s="17" t="s">
        <v>300</v>
      </c>
      <c r="AT773" s="17" t="s">
        <v>266</v>
      </c>
      <c r="AU773" s="17" t="s">
        <v>78</v>
      </c>
      <c r="AY773" s="17" t="s">
        <v>151</v>
      </c>
      <c r="BE773" s="158">
        <f>IF(N773="základní",J773,0)</f>
        <v>0</v>
      </c>
      <c r="BF773" s="158">
        <f>IF(N773="snížená",J773,0)</f>
        <v>0</v>
      </c>
      <c r="BG773" s="158">
        <f>IF(N773="zákl. přenesená",J773,0)</f>
        <v>0</v>
      </c>
      <c r="BH773" s="158">
        <f>IF(N773="sníž. přenesená",J773,0)</f>
        <v>0</v>
      </c>
      <c r="BI773" s="158">
        <f>IF(N773="nulová",J773,0)</f>
        <v>0</v>
      </c>
      <c r="BJ773" s="17" t="s">
        <v>76</v>
      </c>
      <c r="BK773" s="158">
        <f>ROUND(I773*H773,2)</f>
        <v>0</v>
      </c>
      <c r="BL773" s="17" t="s">
        <v>227</v>
      </c>
      <c r="BM773" s="17" t="s">
        <v>1219</v>
      </c>
    </row>
    <row r="774" spans="2:65" s="13" customFormat="1" ht="11.25">
      <c r="B774" s="167"/>
      <c r="D774" s="160" t="s">
        <v>159</v>
      </c>
      <c r="E774" s="168" t="s">
        <v>1</v>
      </c>
      <c r="F774" s="169" t="s">
        <v>1220</v>
      </c>
      <c r="H774" s="170">
        <v>1.575</v>
      </c>
      <c r="I774" s="171"/>
      <c r="L774" s="167"/>
      <c r="M774" s="172"/>
      <c r="N774" s="173"/>
      <c r="O774" s="173"/>
      <c r="P774" s="173"/>
      <c r="Q774" s="173"/>
      <c r="R774" s="173"/>
      <c r="S774" s="173"/>
      <c r="T774" s="174"/>
      <c r="AT774" s="168" t="s">
        <v>159</v>
      </c>
      <c r="AU774" s="168" t="s">
        <v>78</v>
      </c>
      <c r="AV774" s="13" t="s">
        <v>78</v>
      </c>
      <c r="AW774" s="13" t="s">
        <v>31</v>
      </c>
      <c r="AX774" s="13" t="s">
        <v>69</v>
      </c>
      <c r="AY774" s="168" t="s">
        <v>151</v>
      </c>
    </row>
    <row r="775" spans="2:65" s="14" customFormat="1" ht="11.25">
      <c r="B775" s="175"/>
      <c r="D775" s="160" t="s">
        <v>159</v>
      </c>
      <c r="E775" s="176" t="s">
        <v>1</v>
      </c>
      <c r="F775" s="177" t="s">
        <v>162</v>
      </c>
      <c r="H775" s="178">
        <v>1.575</v>
      </c>
      <c r="I775" s="179"/>
      <c r="L775" s="175"/>
      <c r="M775" s="180"/>
      <c r="N775" s="181"/>
      <c r="O775" s="181"/>
      <c r="P775" s="181"/>
      <c r="Q775" s="181"/>
      <c r="R775" s="181"/>
      <c r="S775" s="181"/>
      <c r="T775" s="182"/>
      <c r="AT775" s="176" t="s">
        <v>159</v>
      </c>
      <c r="AU775" s="176" t="s">
        <v>78</v>
      </c>
      <c r="AV775" s="14" t="s">
        <v>157</v>
      </c>
      <c r="AW775" s="14" t="s">
        <v>31</v>
      </c>
      <c r="AX775" s="14" t="s">
        <v>76</v>
      </c>
      <c r="AY775" s="176" t="s">
        <v>151</v>
      </c>
    </row>
    <row r="776" spans="2:65" s="1" customFormat="1" ht="16.5" customHeight="1">
      <c r="B776" s="146"/>
      <c r="C776" s="147" t="s">
        <v>1221</v>
      </c>
      <c r="D776" s="147" t="s">
        <v>153</v>
      </c>
      <c r="E776" s="148" t="s">
        <v>1222</v>
      </c>
      <c r="F776" s="149" t="s">
        <v>1223</v>
      </c>
      <c r="G776" s="150" t="s">
        <v>156</v>
      </c>
      <c r="H776" s="151">
        <v>7.32</v>
      </c>
      <c r="I776" s="152"/>
      <c r="J776" s="153">
        <f>ROUND(I776*H776,2)</f>
        <v>0</v>
      </c>
      <c r="K776" s="149" t="s">
        <v>1</v>
      </c>
      <c r="L776" s="31"/>
      <c r="M776" s="154" t="s">
        <v>1</v>
      </c>
      <c r="N776" s="155" t="s">
        <v>40</v>
      </c>
      <c r="O776" s="50"/>
      <c r="P776" s="156">
        <f>O776*H776</f>
        <v>0</v>
      </c>
      <c r="Q776" s="156">
        <v>0</v>
      </c>
      <c r="R776" s="156">
        <f>Q776*H776</f>
        <v>0</v>
      </c>
      <c r="S776" s="156">
        <v>0</v>
      </c>
      <c r="T776" s="157">
        <f>S776*H776</f>
        <v>0</v>
      </c>
      <c r="AR776" s="17" t="s">
        <v>227</v>
      </c>
      <c r="AT776" s="17" t="s">
        <v>153</v>
      </c>
      <c r="AU776" s="17" t="s">
        <v>78</v>
      </c>
      <c r="AY776" s="17" t="s">
        <v>151</v>
      </c>
      <c r="BE776" s="158">
        <f>IF(N776="základní",J776,0)</f>
        <v>0</v>
      </c>
      <c r="BF776" s="158">
        <f>IF(N776="snížená",J776,0)</f>
        <v>0</v>
      </c>
      <c r="BG776" s="158">
        <f>IF(N776="zákl. přenesená",J776,0)</f>
        <v>0</v>
      </c>
      <c r="BH776" s="158">
        <f>IF(N776="sníž. přenesená",J776,0)</f>
        <v>0</v>
      </c>
      <c r="BI776" s="158">
        <f>IF(N776="nulová",J776,0)</f>
        <v>0</v>
      </c>
      <c r="BJ776" s="17" t="s">
        <v>76</v>
      </c>
      <c r="BK776" s="158">
        <f>ROUND(I776*H776,2)</f>
        <v>0</v>
      </c>
      <c r="BL776" s="17" t="s">
        <v>227</v>
      </c>
      <c r="BM776" s="17" t="s">
        <v>1224</v>
      </c>
    </row>
    <row r="777" spans="2:65" s="12" customFormat="1" ht="11.25">
      <c r="B777" s="159"/>
      <c r="D777" s="160" t="s">
        <v>159</v>
      </c>
      <c r="E777" s="161" t="s">
        <v>1</v>
      </c>
      <c r="F777" s="162" t="s">
        <v>1225</v>
      </c>
      <c r="H777" s="161" t="s">
        <v>1</v>
      </c>
      <c r="I777" s="163"/>
      <c r="L777" s="159"/>
      <c r="M777" s="164"/>
      <c r="N777" s="165"/>
      <c r="O777" s="165"/>
      <c r="P777" s="165"/>
      <c r="Q777" s="165"/>
      <c r="R777" s="165"/>
      <c r="S777" s="165"/>
      <c r="T777" s="166"/>
      <c r="AT777" s="161" t="s">
        <v>159</v>
      </c>
      <c r="AU777" s="161" t="s">
        <v>78</v>
      </c>
      <c r="AV777" s="12" t="s">
        <v>76</v>
      </c>
      <c r="AW777" s="12" t="s">
        <v>31</v>
      </c>
      <c r="AX777" s="12" t="s">
        <v>69</v>
      </c>
      <c r="AY777" s="161" t="s">
        <v>151</v>
      </c>
    </row>
    <row r="778" spans="2:65" s="13" customFormat="1" ht="11.25">
      <c r="B778" s="167"/>
      <c r="D778" s="160" t="s">
        <v>159</v>
      </c>
      <c r="E778" s="168" t="s">
        <v>1</v>
      </c>
      <c r="F778" s="169" t="s">
        <v>1226</v>
      </c>
      <c r="H778" s="170">
        <v>7.32</v>
      </c>
      <c r="I778" s="171"/>
      <c r="L778" s="167"/>
      <c r="M778" s="172"/>
      <c r="N778" s="173"/>
      <c r="O778" s="173"/>
      <c r="P778" s="173"/>
      <c r="Q778" s="173"/>
      <c r="R778" s="173"/>
      <c r="S778" s="173"/>
      <c r="T778" s="174"/>
      <c r="AT778" s="168" t="s">
        <v>159</v>
      </c>
      <c r="AU778" s="168" t="s">
        <v>78</v>
      </c>
      <c r="AV778" s="13" t="s">
        <v>78</v>
      </c>
      <c r="AW778" s="13" t="s">
        <v>31</v>
      </c>
      <c r="AX778" s="13" t="s">
        <v>69</v>
      </c>
      <c r="AY778" s="168" t="s">
        <v>151</v>
      </c>
    </row>
    <row r="779" spans="2:65" s="14" customFormat="1" ht="11.25">
      <c r="B779" s="175"/>
      <c r="D779" s="160" t="s">
        <v>159</v>
      </c>
      <c r="E779" s="176" t="s">
        <v>1</v>
      </c>
      <c r="F779" s="177" t="s">
        <v>162</v>
      </c>
      <c r="H779" s="178">
        <v>7.32</v>
      </c>
      <c r="I779" s="179"/>
      <c r="L779" s="175"/>
      <c r="M779" s="180"/>
      <c r="N779" s="181"/>
      <c r="O779" s="181"/>
      <c r="P779" s="181"/>
      <c r="Q779" s="181"/>
      <c r="R779" s="181"/>
      <c r="S779" s="181"/>
      <c r="T779" s="182"/>
      <c r="AT779" s="176" t="s">
        <v>159</v>
      </c>
      <c r="AU779" s="176" t="s">
        <v>78</v>
      </c>
      <c r="AV779" s="14" t="s">
        <v>157</v>
      </c>
      <c r="AW779" s="14" t="s">
        <v>31</v>
      </c>
      <c r="AX779" s="14" t="s">
        <v>76</v>
      </c>
      <c r="AY779" s="176" t="s">
        <v>151</v>
      </c>
    </row>
    <row r="780" spans="2:65" s="1" customFormat="1" ht="16.5" customHeight="1">
      <c r="B780" s="146"/>
      <c r="C780" s="183" t="s">
        <v>1227</v>
      </c>
      <c r="D780" s="183" t="s">
        <v>266</v>
      </c>
      <c r="E780" s="184" t="s">
        <v>1228</v>
      </c>
      <c r="F780" s="185" t="s">
        <v>1229</v>
      </c>
      <c r="G780" s="186" t="s">
        <v>156</v>
      </c>
      <c r="H780" s="187">
        <v>8.0519999999999996</v>
      </c>
      <c r="I780" s="188"/>
      <c r="J780" s="189">
        <f>ROUND(I780*H780,2)</f>
        <v>0</v>
      </c>
      <c r="K780" s="185" t="s">
        <v>1</v>
      </c>
      <c r="L780" s="190"/>
      <c r="M780" s="191" t="s">
        <v>1</v>
      </c>
      <c r="N780" s="192" t="s">
        <v>40</v>
      </c>
      <c r="O780" s="50"/>
      <c r="P780" s="156">
        <f>O780*H780</f>
        <v>0</v>
      </c>
      <c r="Q780" s="156">
        <v>0</v>
      </c>
      <c r="R780" s="156">
        <f>Q780*H780</f>
        <v>0</v>
      </c>
      <c r="S780" s="156">
        <v>0</v>
      </c>
      <c r="T780" s="157">
        <f>S780*H780</f>
        <v>0</v>
      </c>
      <c r="AR780" s="17" t="s">
        <v>300</v>
      </c>
      <c r="AT780" s="17" t="s">
        <v>266</v>
      </c>
      <c r="AU780" s="17" t="s">
        <v>78</v>
      </c>
      <c r="AY780" s="17" t="s">
        <v>151</v>
      </c>
      <c r="BE780" s="158">
        <f>IF(N780="základní",J780,0)</f>
        <v>0</v>
      </c>
      <c r="BF780" s="158">
        <f>IF(N780="snížená",J780,0)</f>
        <v>0</v>
      </c>
      <c r="BG780" s="158">
        <f>IF(N780="zákl. přenesená",J780,0)</f>
        <v>0</v>
      </c>
      <c r="BH780" s="158">
        <f>IF(N780="sníž. přenesená",J780,0)</f>
        <v>0</v>
      </c>
      <c r="BI780" s="158">
        <f>IF(N780="nulová",J780,0)</f>
        <v>0</v>
      </c>
      <c r="BJ780" s="17" t="s">
        <v>76</v>
      </c>
      <c r="BK780" s="158">
        <f>ROUND(I780*H780,2)</f>
        <v>0</v>
      </c>
      <c r="BL780" s="17" t="s">
        <v>227</v>
      </c>
      <c r="BM780" s="17" t="s">
        <v>1230</v>
      </c>
    </row>
    <row r="781" spans="2:65" s="1" customFormat="1" ht="16.5" customHeight="1">
      <c r="B781" s="146"/>
      <c r="C781" s="147" t="s">
        <v>1231</v>
      </c>
      <c r="D781" s="147" t="s">
        <v>153</v>
      </c>
      <c r="E781" s="148" t="s">
        <v>1232</v>
      </c>
      <c r="F781" s="149" t="s">
        <v>1233</v>
      </c>
      <c r="G781" s="150" t="s">
        <v>1178</v>
      </c>
      <c r="H781" s="201"/>
      <c r="I781" s="152"/>
      <c r="J781" s="153">
        <f>ROUND(I781*H781,2)</f>
        <v>0</v>
      </c>
      <c r="K781" s="149" t="s">
        <v>1</v>
      </c>
      <c r="L781" s="31"/>
      <c r="M781" s="154" t="s">
        <v>1</v>
      </c>
      <c r="N781" s="155" t="s">
        <v>40</v>
      </c>
      <c r="O781" s="50"/>
      <c r="P781" s="156">
        <f>O781*H781</f>
        <v>0</v>
      </c>
      <c r="Q781" s="156">
        <v>0</v>
      </c>
      <c r="R781" s="156">
        <f>Q781*H781</f>
        <v>0</v>
      </c>
      <c r="S781" s="156">
        <v>0</v>
      </c>
      <c r="T781" s="157">
        <f>S781*H781</f>
        <v>0</v>
      </c>
      <c r="AR781" s="17" t="s">
        <v>227</v>
      </c>
      <c r="AT781" s="17" t="s">
        <v>153</v>
      </c>
      <c r="AU781" s="17" t="s">
        <v>78</v>
      </c>
      <c r="AY781" s="17" t="s">
        <v>151</v>
      </c>
      <c r="BE781" s="158">
        <f>IF(N781="základní",J781,0)</f>
        <v>0</v>
      </c>
      <c r="BF781" s="158">
        <f>IF(N781="snížená",J781,0)</f>
        <v>0</v>
      </c>
      <c r="BG781" s="158">
        <f>IF(N781="zákl. přenesená",J781,0)</f>
        <v>0</v>
      </c>
      <c r="BH781" s="158">
        <f>IF(N781="sníž. přenesená",J781,0)</f>
        <v>0</v>
      </c>
      <c r="BI781" s="158">
        <f>IF(N781="nulová",J781,0)</f>
        <v>0</v>
      </c>
      <c r="BJ781" s="17" t="s">
        <v>76</v>
      </c>
      <c r="BK781" s="158">
        <f>ROUND(I781*H781,2)</f>
        <v>0</v>
      </c>
      <c r="BL781" s="17" t="s">
        <v>227</v>
      </c>
      <c r="BM781" s="17" t="s">
        <v>1234</v>
      </c>
    </row>
    <row r="782" spans="2:65" s="11" customFormat="1" ht="22.9" customHeight="1">
      <c r="B782" s="133"/>
      <c r="D782" s="134" t="s">
        <v>68</v>
      </c>
      <c r="E782" s="144" t="s">
        <v>1235</v>
      </c>
      <c r="F782" s="144" t="s">
        <v>1236</v>
      </c>
      <c r="I782" s="136"/>
      <c r="J782" s="145">
        <f>BK782</f>
        <v>0</v>
      </c>
      <c r="L782" s="133"/>
      <c r="M782" s="138"/>
      <c r="N782" s="139"/>
      <c r="O782" s="139"/>
      <c r="P782" s="140">
        <f>SUM(P783:P788)</f>
        <v>0</v>
      </c>
      <c r="Q782" s="139"/>
      <c r="R782" s="140">
        <f>SUM(R783:R788)</f>
        <v>0</v>
      </c>
      <c r="S782" s="139"/>
      <c r="T782" s="141">
        <f>SUM(T783:T788)</f>
        <v>0</v>
      </c>
      <c r="AR782" s="134" t="s">
        <v>78</v>
      </c>
      <c r="AT782" s="142" t="s">
        <v>68</v>
      </c>
      <c r="AU782" s="142" t="s">
        <v>76</v>
      </c>
      <c r="AY782" s="134" t="s">
        <v>151</v>
      </c>
      <c r="BK782" s="143">
        <f>SUM(BK783:BK788)</f>
        <v>0</v>
      </c>
    </row>
    <row r="783" spans="2:65" s="1" customFormat="1" ht="16.5" customHeight="1">
      <c r="B783" s="146"/>
      <c r="C783" s="147" t="s">
        <v>1237</v>
      </c>
      <c r="D783" s="147" t="s">
        <v>153</v>
      </c>
      <c r="E783" s="148" t="s">
        <v>1238</v>
      </c>
      <c r="F783" s="149" t="s">
        <v>1239</v>
      </c>
      <c r="G783" s="150" t="s">
        <v>225</v>
      </c>
      <c r="H783" s="151">
        <v>1</v>
      </c>
      <c r="I783" s="152"/>
      <c r="J783" s="153">
        <f>ROUND(I783*H783,2)</f>
        <v>0</v>
      </c>
      <c r="K783" s="149" t="s">
        <v>1</v>
      </c>
      <c r="L783" s="31"/>
      <c r="M783" s="154" t="s">
        <v>1</v>
      </c>
      <c r="N783" s="155" t="s">
        <v>40</v>
      </c>
      <c r="O783" s="50"/>
      <c r="P783" s="156">
        <f>O783*H783</f>
        <v>0</v>
      </c>
      <c r="Q783" s="156">
        <v>0</v>
      </c>
      <c r="R783" s="156">
        <f>Q783*H783</f>
        <v>0</v>
      </c>
      <c r="S783" s="156">
        <v>0</v>
      </c>
      <c r="T783" s="157">
        <f>S783*H783</f>
        <v>0</v>
      </c>
      <c r="AR783" s="17" t="s">
        <v>227</v>
      </c>
      <c r="AT783" s="17" t="s">
        <v>153</v>
      </c>
      <c r="AU783" s="17" t="s">
        <v>78</v>
      </c>
      <c r="AY783" s="17" t="s">
        <v>151</v>
      </c>
      <c r="BE783" s="158">
        <f>IF(N783="základní",J783,0)</f>
        <v>0</v>
      </c>
      <c r="BF783" s="158">
        <f>IF(N783="snížená",J783,0)</f>
        <v>0</v>
      </c>
      <c r="BG783" s="158">
        <f>IF(N783="zákl. přenesená",J783,0)</f>
        <v>0</v>
      </c>
      <c r="BH783" s="158">
        <f>IF(N783="sníž. přenesená",J783,0)</f>
        <v>0</v>
      </c>
      <c r="BI783" s="158">
        <f>IF(N783="nulová",J783,0)</f>
        <v>0</v>
      </c>
      <c r="BJ783" s="17" t="s">
        <v>76</v>
      </c>
      <c r="BK783" s="158">
        <f>ROUND(I783*H783,2)</f>
        <v>0</v>
      </c>
      <c r="BL783" s="17" t="s">
        <v>227</v>
      </c>
      <c r="BM783" s="17" t="s">
        <v>1240</v>
      </c>
    </row>
    <row r="784" spans="2:65" s="1" customFormat="1" ht="16.5" customHeight="1">
      <c r="B784" s="146"/>
      <c r="C784" s="147" t="s">
        <v>1241</v>
      </c>
      <c r="D784" s="147" t="s">
        <v>153</v>
      </c>
      <c r="E784" s="148" t="s">
        <v>1242</v>
      </c>
      <c r="F784" s="149" t="s">
        <v>1243</v>
      </c>
      <c r="G784" s="150" t="s">
        <v>446</v>
      </c>
      <c r="H784" s="151">
        <v>6</v>
      </c>
      <c r="I784" s="152"/>
      <c r="J784" s="153">
        <f>ROUND(I784*H784,2)</f>
        <v>0</v>
      </c>
      <c r="K784" s="149" t="s">
        <v>1</v>
      </c>
      <c r="L784" s="31"/>
      <c r="M784" s="154" t="s">
        <v>1</v>
      </c>
      <c r="N784" s="155" t="s">
        <v>40</v>
      </c>
      <c r="O784" s="50"/>
      <c r="P784" s="156">
        <f>O784*H784</f>
        <v>0</v>
      </c>
      <c r="Q784" s="156">
        <v>0</v>
      </c>
      <c r="R784" s="156">
        <f>Q784*H784</f>
        <v>0</v>
      </c>
      <c r="S784" s="156">
        <v>0</v>
      </c>
      <c r="T784" s="157">
        <f>S784*H784</f>
        <v>0</v>
      </c>
      <c r="AR784" s="17" t="s">
        <v>227</v>
      </c>
      <c r="AT784" s="17" t="s">
        <v>153</v>
      </c>
      <c r="AU784" s="17" t="s">
        <v>78</v>
      </c>
      <c r="AY784" s="17" t="s">
        <v>151</v>
      </c>
      <c r="BE784" s="158">
        <f>IF(N784="základní",J784,0)</f>
        <v>0</v>
      </c>
      <c r="BF784" s="158">
        <f>IF(N784="snížená",J784,0)</f>
        <v>0</v>
      </c>
      <c r="BG784" s="158">
        <f>IF(N784="zákl. přenesená",J784,0)</f>
        <v>0</v>
      </c>
      <c r="BH784" s="158">
        <f>IF(N784="sníž. přenesená",J784,0)</f>
        <v>0</v>
      </c>
      <c r="BI784" s="158">
        <f>IF(N784="nulová",J784,0)</f>
        <v>0</v>
      </c>
      <c r="BJ784" s="17" t="s">
        <v>76</v>
      </c>
      <c r="BK784" s="158">
        <f>ROUND(I784*H784,2)</f>
        <v>0</v>
      </c>
      <c r="BL784" s="17" t="s">
        <v>227</v>
      </c>
      <c r="BM784" s="17" t="s">
        <v>1244</v>
      </c>
    </row>
    <row r="785" spans="2:65" s="1" customFormat="1" ht="16.5" customHeight="1">
      <c r="B785" s="146"/>
      <c r="C785" s="147" t="s">
        <v>1245</v>
      </c>
      <c r="D785" s="147" t="s">
        <v>153</v>
      </c>
      <c r="E785" s="148" t="s">
        <v>1246</v>
      </c>
      <c r="F785" s="149" t="s">
        <v>1247</v>
      </c>
      <c r="G785" s="150" t="s">
        <v>225</v>
      </c>
      <c r="H785" s="151">
        <v>2</v>
      </c>
      <c r="I785" s="152"/>
      <c r="J785" s="153">
        <f>ROUND(I785*H785,2)</f>
        <v>0</v>
      </c>
      <c r="K785" s="149" t="s">
        <v>1</v>
      </c>
      <c r="L785" s="31"/>
      <c r="M785" s="154" t="s">
        <v>1</v>
      </c>
      <c r="N785" s="155" t="s">
        <v>40</v>
      </c>
      <c r="O785" s="50"/>
      <c r="P785" s="156">
        <f>O785*H785</f>
        <v>0</v>
      </c>
      <c r="Q785" s="156">
        <v>0</v>
      </c>
      <c r="R785" s="156">
        <f>Q785*H785</f>
        <v>0</v>
      </c>
      <c r="S785" s="156">
        <v>0</v>
      </c>
      <c r="T785" s="157">
        <f>S785*H785</f>
        <v>0</v>
      </c>
      <c r="AR785" s="17" t="s">
        <v>227</v>
      </c>
      <c r="AT785" s="17" t="s">
        <v>153</v>
      </c>
      <c r="AU785" s="17" t="s">
        <v>78</v>
      </c>
      <c r="AY785" s="17" t="s">
        <v>151</v>
      </c>
      <c r="BE785" s="158">
        <f>IF(N785="základní",J785,0)</f>
        <v>0</v>
      </c>
      <c r="BF785" s="158">
        <f>IF(N785="snížená",J785,0)</f>
        <v>0</v>
      </c>
      <c r="BG785" s="158">
        <f>IF(N785="zákl. přenesená",J785,0)</f>
        <v>0</v>
      </c>
      <c r="BH785" s="158">
        <f>IF(N785="sníž. přenesená",J785,0)</f>
        <v>0</v>
      </c>
      <c r="BI785" s="158">
        <f>IF(N785="nulová",J785,0)</f>
        <v>0</v>
      </c>
      <c r="BJ785" s="17" t="s">
        <v>76</v>
      </c>
      <c r="BK785" s="158">
        <f>ROUND(I785*H785,2)</f>
        <v>0</v>
      </c>
      <c r="BL785" s="17" t="s">
        <v>227</v>
      </c>
      <c r="BM785" s="17" t="s">
        <v>1248</v>
      </c>
    </row>
    <row r="786" spans="2:65" s="13" customFormat="1" ht="11.25">
      <c r="B786" s="167"/>
      <c r="D786" s="160" t="s">
        <v>159</v>
      </c>
      <c r="E786" s="168" t="s">
        <v>1</v>
      </c>
      <c r="F786" s="169" t="s">
        <v>1249</v>
      </c>
      <c r="H786" s="170">
        <v>2</v>
      </c>
      <c r="I786" s="171"/>
      <c r="L786" s="167"/>
      <c r="M786" s="172"/>
      <c r="N786" s="173"/>
      <c r="O786" s="173"/>
      <c r="P786" s="173"/>
      <c r="Q786" s="173"/>
      <c r="R786" s="173"/>
      <c r="S786" s="173"/>
      <c r="T786" s="174"/>
      <c r="AT786" s="168" t="s">
        <v>159</v>
      </c>
      <c r="AU786" s="168" t="s">
        <v>78</v>
      </c>
      <c r="AV786" s="13" t="s">
        <v>78</v>
      </c>
      <c r="AW786" s="13" t="s">
        <v>31</v>
      </c>
      <c r="AX786" s="13" t="s">
        <v>69</v>
      </c>
      <c r="AY786" s="168" t="s">
        <v>151</v>
      </c>
    </row>
    <row r="787" spans="2:65" s="14" customFormat="1" ht="11.25">
      <c r="B787" s="175"/>
      <c r="D787" s="160" t="s">
        <v>159</v>
      </c>
      <c r="E787" s="176" t="s">
        <v>1</v>
      </c>
      <c r="F787" s="177" t="s">
        <v>162</v>
      </c>
      <c r="H787" s="178">
        <v>2</v>
      </c>
      <c r="I787" s="179"/>
      <c r="L787" s="175"/>
      <c r="M787" s="180"/>
      <c r="N787" s="181"/>
      <c r="O787" s="181"/>
      <c r="P787" s="181"/>
      <c r="Q787" s="181"/>
      <c r="R787" s="181"/>
      <c r="S787" s="181"/>
      <c r="T787" s="182"/>
      <c r="AT787" s="176" t="s">
        <v>159</v>
      </c>
      <c r="AU787" s="176" t="s">
        <v>78</v>
      </c>
      <c r="AV787" s="14" t="s">
        <v>157</v>
      </c>
      <c r="AW787" s="14" t="s">
        <v>31</v>
      </c>
      <c r="AX787" s="14" t="s">
        <v>76</v>
      </c>
      <c r="AY787" s="176" t="s">
        <v>151</v>
      </c>
    </row>
    <row r="788" spans="2:65" s="1" customFormat="1" ht="16.5" customHeight="1">
      <c r="B788" s="146"/>
      <c r="C788" s="147" t="s">
        <v>1250</v>
      </c>
      <c r="D788" s="147" t="s">
        <v>153</v>
      </c>
      <c r="E788" s="148" t="s">
        <v>1251</v>
      </c>
      <c r="F788" s="149" t="s">
        <v>1252</v>
      </c>
      <c r="G788" s="150" t="s">
        <v>1178</v>
      </c>
      <c r="H788" s="201"/>
      <c r="I788" s="152"/>
      <c r="J788" s="153">
        <f>ROUND(I788*H788,2)</f>
        <v>0</v>
      </c>
      <c r="K788" s="149" t="s">
        <v>1</v>
      </c>
      <c r="L788" s="31"/>
      <c r="M788" s="154" t="s">
        <v>1</v>
      </c>
      <c r="N788" s="155" t="s">
        <v>40</v>
      </c>
      <c r="O788" s="50"/>
      <c r="P788" s="156">
        <f>O788*H788</f>
        <v>0</v>
      </c>
      <c r="Q788" s="156">
        <v>0</v>
      </c>
      <c r="R788" s="156">
        <f>Q788*H788</f>
        <v>0</v>
      </c>
      <c r="S788" s="156">
        <v>0</v>
      </c>
      <c r="T788" s="157">
        <f>S788*H788</f>
        <v>0</v>
      </c>
      <c r="AR788" s="17" t="s">
        <v>227</v>
      </c>
      <c r="AT788" s="17" t="s">
        <v>153</v>
      </c>
      <c r="AU788" s="17" t="s">
        <v>78</v>
      </c>
      <c r="AY788" s="17" t="s">
        <v>151</v>
      </c>
      <c r="BE788" s="158">
        <f>IF(N788="základní",J788,0)</f>
        <v>0</v>
      </c>
      <c r="BF788" s="158">
        <f>IF(N788="snížená",J788,0)</f>
        <v>0</v>
      </c>
      <c r="BG788" s="158">
        <f>IF(N788="zákl. přenesená",J788,0)</f>
        <v>0</v>
      </c>
      <c r="BH788" s="158">
        <f>IF(N788="sníž. přenesená",J788,0)</f>
        <v>0</v>
      </c>
      <c r="BI788" s="158">
        <f>IF(N788="nulová",J788,0)</f>
        <v>0</v>
      </c>
      <c r="BJ788" s="17" t="s">
        <v>76</v>
      </c>
      <c r="BK788" s="158">
        <f>ROUND(I788*H788,2)</f>
        <v>0</v>
      </c>
      <c r="BL788" s="17" t="s">
        <v>227</v>
      </c>
      <c r="BM788" s="17" t="s">
        <v>1253</v>
      </c>
    </row>
    <row r="789" spans="2:65" s="11" customFormat="1" ht="22.9" customHeight="1">
      <c r="B789" s="133"/>
      <c r="D789" s="134" t="s">
        <v>68</v>
      </c>
      <c r="E789" s="144" t="s">
        <v>1254</v>
      </c>
      <c r="F789" s="144" t="s">
        <v>1255</v>
      </c>
      <c r="I789" s="136"/>
      <c r="J789" s="145">
        <f>BK789</f>
        <v>0</v>
      </c>
      <c r="L789" s="133"/>
      <c r="M789" s="138"/>
      <c r="N789" s="139"/>
      <c r="O789" s="139"/>
      <c r="P789" s="140">
        <f>SUM(P790:P812)</f>
        <v>0</v>
      </c>
      <c r="Q789" s="139"/>
      <c r="R789" s="140">
        <f>SUM(R790:R812)</f>
        <v>0</v>
      </c>
      <c r="S789" s="139"/>
      <c r="T789" s="141">
        <f>SUM(T790:T812)</f>
        <v>0</v>
      </c>
      <c r="AR789" s="134" t="s">
        <v>78</v>
      </c>
      <c r="AT789" s="142" t="s">
        <v>68</v>
      </c>
      <c r="AU789" s="142" t="s">
        <v>76</v>
      </c>
      <c r="AY789" s="134" t="s">
        <v>151</v>
      </c>
      <c r="BK789" s="143">
        <f>SUM(BK790:BK812)</f>
        <v>0</v>
      </c>
    </row>
    <row r="790" spans="2:65" s="1" customFormat="1" ht="16.5" customHeight="1">
      <c r="B790" s="146"/>
      <c r="C790" s="147" t="s">
        <v>1256</v>
      </c>
      <c r="D790" s="147" t="s">
        <v>153</v>
      </c>
      <c r="E790" s="148" t="s">
        <v>1257</v>
      </c>
      <c r="F790" s="149" t="s">
        <v>1258</v>
      </c>
      <c r="G790" s="150" t="s">
        <v>225</v>
      </c>
      <c r="H790" s="151">
        <v>12</v>
      </c>
      <c r="I790" s="152"/>
      <c r="J790" s="153">
        <f>ROUND(I790*H790,2)</f>
        <v>0</v>
      </c>
      <c r="K790" s="149" t="s">
        <v>1</v>
      </c>
      <c r="L790" s="31"/>
      <c r="M790" s="154" t="s">
        <v>1</v>
      </c>
      <c r="N790" s="155" t="s">
        <v>40</v>
      </c>
      <c r="O790" s="50"/>
      <c r="P790" s="156">
        <f>O790*H790</f>
        <v>0</v>
      </c>
      <c r="Q790" s="156">
        <v>0</v>
      </c>
      <c r="R790" s="156">
        <f>Q790*H790</f>
        <v>0</v>
      </c>
      <c r="S790" s="156">
        <v>0</v>
      </c>
      <c r="T790" s="157">
        <f>S790*H790</f>
        <v>0</v>
      </c>
      <c r="AR790" s="17" t="s">
        <v>227</v>
      </c>
      <c r="AT790" s="17" t="s">
        <v>153</v>
      </c>
      <c r="AU790" s="17" t="s">
        <v>78</v>
      </c>
      <c r="AY790" s="17" t="s">
        <v>151</v>
      </c>
      <c r="BE790" s="158">
        <f>IF(N790="základní",J790,0)</f>
        <v>0</v>
      </c>
      <c r="BF790" s="158">
        <f>IF(N790="snížená",J790,0)</f>
        <v>0</v>
      </c>
      <c r="BG790" s="158">
        <f>IF(N790="zákl. přenesená",J790,0)</f>
        <v>0</v>
      </c>
      <c r="BH790" s="158">
        <f>IF(N790="sníž. přenesená",J790,0)</f>
        <v>0</v>
      </c>
      <c r="BI790" s="158">
        <f>IF(N790="nulová",J790,0)</f>
        <v>0</v>
      </c>
      <c r="BJ790" s="17" t="s">
        <v>76</v>
      </c>
      <c r="BK790" s="158">
        <f>ROUND(I790*H790,2)</f>
        <v>0</v>
      </c>
      <c r="BL790" s="17" t="s">
        <v>227</v>
      </c>
      <c r="BM790" s="17" t="s">
        <v>1259</v>
      </c>
    </row>
    <row r="791" spans="2:65" s="1" customFormat="1" ht="16.5" customHeight="1">
      <c r="B791" s="146"/>
      <c r="C791" s="183" t="s">
        <v>1260</v>
      </c>
      <c r="D791" s="183" t="s">
        <v>266</v>
      </c>
      <c r="E791" s="184" t="s">
        <v>1261</v>
      </c>
      <c r="F791" s="185" t="s">
        <v>1262</v>
      </c>
      <c r="G791" s="186" t="s">
        <v>282</v>
      </c>
      <c r="H791" s="187">
        <v>60</v>
      </c>
      <c r="I791" s="188"/>
      <c r="J791" s="189">
        <f>ROUND(I791*H791,2)</f>
        <v>0</v>
      </c>
      <c r="K791" s="185" t="s">
        <v>1</v>
      </c>
      <c r="L791" s="190"/>
      <c r="M791" s="191" t="s">
        <v>1</v>
      </c>
      <c r="N791" s="192" t="s">
        <v>40</v>
      </c>
      <c r="O791" s="50"/>
      <c r="P791" s="156">
        <f>O791*H791</f>
        <v>0</v>
      </c>
      <c r="Q791" s="156">
        <v>0</v>
      </c>
      <c r="R791" s="156">
        <f>Q791*H791</f>
        <v>0</v>
      </c>
      <c r="S791" s="156">
        <v>0</v>
      </c>
      <c r="T791" s="157">
        <f>S791*H791</f>
        <v>0</v>
      </c>
      <c r="AR791" s="17" t="s">
        <v>300</v>
      </c>
      <c r="AT791" s="17" t="s">
        <v>266</v>
      </c>
      <c r="AU791" s="17" t="s">
        <v>78</v>
      </c>
      <c r="AY791" s="17" t="s">
        <v>151</v>
      </c>
      <c r="BE791" s="158">
        <f>IF(N791="základní",J791,0)</f>
        <v>0</v>
      </c>
      <c r="BF791" s="158">
        <f>IF(N791="snížená",J791,0)</f>
        <v>0</v>
      </c>
      <c r="BG791" s="158">
        <f>IF(N791="zákl. přenesená",J791,0)</f>
        <v>0</v>
      </c>
      <c r="BH791" s="158">
        <f>IF(N791="sníž. přenesená",J791,0)</f>
        <v>0</v>
      </c>
      <c r="BI791" s="158">
        <f>IF(N791="nulová",J791,0)</f>
        <v>0</v>
      </c>
      <c r="BJ791" s="17" t="s">
        <v>76</v>
      </c>
      <c r="BK791" s="158">
        <f>ROUND(I791*H791,2)</f>
        <v>0</v>
      </c>
      <c r="BL791" s="17" t="s">
        <v>227</v>
      </c>
      <c r="BM791" s="17" t="s">
        <v>1263</v>
      </c>
    </row>
    <row r="792" spans="2:65" s="13" customFormat="1" ht="11.25">
      <c r="B792" s="167"/>
      <c r="D792" s="160" t="s">
        <v>159</v>
      </c>
      <c r="E792" s="168" t="s">
        <v>1</v>
      </c>
      <c r="F792" s="169" t="s">
        <v>1264</v>
      </c>
      <c r="H792" s="170">
        <v>60</v>
      </c>
      <c r="I792" s="171"/>
      <c r="L792" s="167"/>
      <c r="M792" s="172"/>
      <c r="N792" s="173"/>
      <c r="O792" s="173"/>
      <c r="P792" s="173"/>
      <c r="Q792" s="173"/>
      <c r="R792" s="173"/>
      <c r="S792" s="173"/>
      <c r="T792" s="174"/>
      <c r="AT792" s="168" t="s">
        <v>159</v>
      </c>
      <c r="AU792" s="168" t="s">
        <v>78</v>
      </c>
      <c r="AV792" s="13" t="s">
        <v>78</v>
      </c>
      <c r="AW792" s="13" t="s">
        <v>31</v>
      </c>
      <c r="AX792" s="13" t="s">
        <v>69</v>
      </c>
      <c r="AY792" s="168" t="s">
        <v>151</v>
      </c>
    </row>
    <row r="793" spans="2:65" s="14" customFormat="1" ht="11.25">
      <c r="B793" s="175"/>
      <c r="D793" s="160" t="s">
        <v>159</v>
      </c>
      <c r="E793" s="176" t="s">
        <v>1</v>
      </c>
      <c r="F793" s="177" t="s">
        <v>162</v>
      </c>
      <c r="H793" s="178">
        <v>60</v>
      </c>
      <c r="I793" s="179"/>
      <c r="L793" s="175"/>
      <c r="M793" s="180"/>
      <c r="N793" s="181"/>
      <c r="O793" s="181"/>
      <c r="P793" s="181"/>
      <c r="Q793" s="181"/>
      <c r="R793" s="181"/>
      <c r="S793" s="181"/>
      <c r="T793" s="182"/>
      <c r="AT793" s="176" t="s">
        <v>159</v>
      </c>
      <c r="AU793" s="176" t="s">
        <v>78</v>
      </c>
      <c r="AV793" s="14" t="s">
        <v>157</v>
      </c>
      <c r="AW793" s="14" t="s">
        <v>31</v>
      </c>
      <c r="AX793" s="14" t="s">
        <v>76</v>
      </c>
      <c r="AY793" s="176" t="s">
        <v>151</v>
      </c>
    </row>
    <row r="794" spans="2:65" s="1" customFormat="1" ht="16.5" customHeight="1">
      <c r="B794" s="146"/>
      <c r="C794" s="147" t="s">
        <v>1265</v>
      </c>
      <c r="D794" s="147" t="s">
        <v>153</v>
      </c>
      <c r="E794" s="148" t="s">
        <v>1266</v>
      </c>
      <c r="F794" s="149" t="s">
        <v>1267</v>
      </c>
      <c r="G794" s="150" t="s">
        <v>446</v>
      </c>
      <c r="H794" s="151">
        <v>56.25</v>
      </c>
      <c r="I794" s="152"/>
      <c r="J794" s="153">
        <f>ROUND(I794*H794,2)</f>
        <v>0</v>
      </c>
      <c r="K794" s="149" t="s">
        <v>1</v>
      </c>
      <c r="L794" s="31"/>
      <c r="M794" s="154" t="s">
        <v>1</v>
      </c>
      <c r="N794" s="155" t="s">
        <v>40</v>
      </c>
      <c r="O794" s="50"/>
      <c r="P794" s="156">
        <f>O794*H794</f>
        <v>0</v>
      </c>
      <c r="Q794" s="156">
        <v>0</v>
      </c>
      <c r="R794" s="156">
        <f>Q794*H794</f>
        <v>0</v>
      </c>
      <c r="S794" s="156">
        <v>0</v>
      </c>
      <c r="T794" s="157">
        <f>S794*H794</f>
        <v>0</v>
      </c>
      <c r="AR794" s="17" t="s">
        <v>227</v>
      </c>
      <c r="AT794" s="17" t="s">
        <v>153</v>
      </c>
      <c r="AU794" s="17" t="s">
        <v>78</v>
      </c>
      <c r="AY794" s="17" t="s">
        <v>151</v>
      </c>
      <c r="BE794" s="158">
        <f>IF(N794="základní",J794,0)</f>
        <v>0</v>
      </c>
      <c r="BF794" s="158">
        <f>IF(N794="snížená",J794,0)</f>
        <v>0</v>
      </c>
      <c r="BG794" s="158">
        <f>IF(N794="zákl. přenesená",J794,0)</f>
        <v>0</v>
      </c>
      <c r="BH794" s="158">
        <f>IF(N794="sníž. přenesená",J794,0)</f>
        <v>0</v>
      </c>
      <c r="BI794" s="158">
        <f>IF(N794="nulová",J794,0)</f>
        <v>0</v>
      </c>
      <c r="BJ794" s="17" t="s">
        <v>76</v>
      </c>
      <c r="BK794" s="158">
        <f>ROUND(I794*H794,2)</f>
        <v>0</v>
      </c>
      <c r="BL794" s="17" t="s">
        <v>227</v>
      </c>
      <c r="BM794" s="17" t="s">
        <v>1268</v>
      </c>
    </row>
    <row r="795" spans="2:65" s="12" customFormat="1" ht="11.25">
      <c r="B795" s="159"/>
      <c r="D795" s="160" t="s">
        <v>159</v>
      </c>
      <c r="E795" s="161" t="s">
        <v>1</v>
      </c>
      <c r="F795" s="162" t="s">
        <v>1269</v>
      </c>
      <c r="H795" s="161" t="s">
        <v>1</v>
      </c>
      <c r="I795" s="163"/>
      <c r="L795" s="159"/>
      <c r="M795" s="164"/>
      <c r="N795" s="165"/>
      <c r="O795" s="165"/>
      <c r="P795" s="165"/>
      <c r="Q795" s="165"/>
      <c r="R795" s="165"/>
      <c r="S795" s="165"/>
      <c r="T795" s="166"/>
      <c r="AT795" s="161" t="s">
        <v>159</v>
      </c>
      <c r="AU795" s="161" t="s">
        <v>78</v>
      </c>
      <c r="AV795" s="12" t="s">
        <v>76</v>
      </c>
      <c r="AW795" s="12" t="s">
        <v>31</v>
      </c>
      <c r="AX795" s="12" t="s">
        <v>69</v>
      </c>
      <c r="AY795" s="161" t="s">
        <v>151</v>
      </c>
    </row>
    <row r="796" spans="2:65" s="13" customFormat="1" ht="11.25">
      <c r="B796" s="167"/>
      <c r="D796" s="160" t="s">
        <v>159</v>
      </c>
      <c r="E796" s="168" t="s">
        <v>1</v>
      </c>
      <c r="F796" s="169" t="s">
        <v>1270</v>
      </c>
      <c r="H796" s="170">
        <v>56.25</v>
      </c>
      <c r="I796" s="171"/>
      <c r="L796" s="167"/>
      <c r="M796" s="172"/>
      <c r="N796" s="173"/>
      <c r="O796" s="173"/>
      <c r="P796" s="173"/>
      <c r="Q796" s="173"/>
      <c r="R796" s="173"/>
      <c r="S796" s="173"/>
      <c r="T796" s="174"/>
      <c r="AT796" s="168" t="s">
        <v>159</v>
      </c>
      <c r="AU796" s="168" t="s">
        <v>78</v>
      </c>
      <c r="AV796" s="13" t="s">
        <v>78</v>
      </c>
      <c r="AW796" s="13" t="s">
        <v>31</v>
      </c>
      <c r="AX796" s="13" t="s">
        <v>69</v>
      </c>
      <c r="AY796" s="168" t="s">
        <v>151</v>
      </c>
    </row>
    <row r="797" spans="2:65" s="14" customFormat="1" ht="11.25">
      <c r="B797" s="175"/>
      <c r="D797" s="160" t="s">
        <v>159</v>
      </c>
      <c r="E797" s="176" t="s">
        <v>1</v>
      </c>
      <c r="F797" s="177" t="s">
        <v>162</v>
      </c>
      <c r="H797" s="178">
        <v>56.25</v>
      </c>
      <c r="I797" s="179"/>
      <c r="L797" s="175"/>
      <c r="M797" s="180"/>
      <c r="N797" s="181"/>
      <c r="O797" s="181"/>
      <c r="P797" s="181"/>
      <c r="Q797" s="181"/>
      <c r="R797" s="181"/>
      <c r="S797" s="181"/>
      <c r="T797" s="182"/>
      <c r="AT797" s="176" t="s">
        <v>159</v>
      </c>
      <c r="AU797" s="176" t="s">
        <v>78</v>
      </c>
      <c r="AV797" s="14" t="s">
        <v>157</v>
      </c>
      <c r="AW797" s="14" t="s">
        <v>31</v>
      </c>
      <c r="AX797" s="14" t="s">
        <v>76</v>
      </c>
      <c r="AY797" s="176" t="s">
        <v>151</v>
      </c>
    </row>
    <row r="798" spans="2:65" s="1" customFormat="1" ht="16.5" customHeight="1">
      <c r="B798" s="146"/>
      <c r="C798" s="147" t="s">
        <v>1271</v>
      </c>
      <c r="D798" s="147" t="s">
        <v>153</v>
      </c>
      <c r="E798" s="148" t="s">
        <v>1272</v>
      </c>
      <c r="F798" s="149" t="s">
        <v>1273</v>
      </c>
      <c r="G798" s="150" t="s">
        <v>446</v>
      </c>
      <c r="H798" s="151">
        <v>13.992000000000001</v>
      </c>
      <c r="I798" s="152"/>
      <c r="J798" s="153">
        <f>ROUND(I798*H798,2)</f>
        <v>0</v>
      </c>
      <c r="K798" s="149" t="s">
        <v>1</v>
      </c>
      <c r="L798" s="31"/>
      <c r="M798" s="154" t="s">
        <v>1</v>
      </c>
      <c r="N798" s="155" t="s">
        <v>40</v>
      </c>
      <c r="O798" s="50"/>
      <c r="P798" s="156">
        <f>O798*H798</f>
        <v>0</v>
      </c>
      <c r="Q798" s="156">
        <v>0</v>
      </c>
      <c r="R798" s="156">
        <f>Q798*H798</f>
        <v>0</v>
      </c>
      <c r="S798" s="156">
        <v>0</v>
      </c>
      <c r="T798" s="157">
        <f>S798*H798</f>
        <v>0</v>
      </c>
      <c r="AR798" s="17" t="s">
        <v>227</v>
      </c>
      <c r="AT798" s="17" t="s">
        <v>153</v>
      </c>
      <c r="AU798" s="17" t="s">
        <v>78</v>
      </c>
      <c r="AY798" s="17" t="s">
        <v>151</v>
      </c>
      <c r="BE798" s="158">
        <f>IF(N798="základní",J798,0)</f>
        <v>0</v>
      </c>
      <c r="BF798" s="158">
        <f>IF(N798="snížená",J798,0)</f>
        <v>0</v>
      </c>
      <c r="BG798" s="158">
        <f>IF(N798="zákl. přenesená",J798,0)</f>
        <v>0</v>
      </c>
      <c r="BH798" s="158">
        <f>IF(N798="sníž. přenesená",J798,0)</f>
        <v>0</v>
      </c>
      <c r="BI798" s="158">
        <f>IF(N798="nulová",J798,0)</f>
        <v>0</v>
      </c>
      <c r="BJ798" s="17" t="s">
        <v>76</v>
      </c>
      <c r="BK798" s="158">
        <f>ROUND(I798*H798,2)</f>
        <v>0</v>
      </c>
      <c r="BL798" s="17" t="s">
        <v>227</v>
      </c>
      <c r="BM798" s="17" t="s">
        <v>1274</v>
      </c>
    </row>
    <row r="799" spans="2:65" s="1" customFormat="1" ht="16.5" customHeight="1">
      <c r="B799" s="146"/>
      <c r="C799" s="183" t="s">
        <v>1275</v>
      </c>
      <c r="D799" s="183" t="s">
        <v>266</v>
      </c>
      <c r="E799" s="184" t="s">
        <v>1276</v>
      </c>
      <c r="F799" s="185" t="s">
        <v>1277</v>
      </c>
      <c r="G799" s="186" t="s">
        <v>165</v>
      </c>
      <c r="H799" s="187">
        <v>0.80700000000000005</v>
      </c>
      <c r="I799" s="188"/>
      <c r="J799" s="189">
        <f>ROUND(I799*H799,2)</f>
        <v>0</v>
      </c>
      <c r="K799" s="185" t="s">
        <v>1</v>
      </c>
      <c r="L799" s="190"/>
      <c r="M799" s="191" t="s">
        <v>1</v>
      </c>
      <c r="N799" s="192" t="s">
        <v>40</v>
      </c>
      <c r="O799" s="50"/>
      <c r="P799" s="156">
        <f>O799*H799</f>
        <v>0</v>
      </c>
      <c r="Q799" s="156">
        <v>0</v>
      </c>
      <c r="R799" s="156">
        <f>Q799*H799</f>
        <v>0</v>
      </c>
      <c r="S799" s="156">
        <v>0</v>
      </c>
      <c r="T799" s="157">
        <f>S799*H799</f>
        <v>0</v>
      </c>
      <c r="AR799" s="17" t="s">
        <v>300</v>
      </c>
      <c r="AT799" s="17" t="s">
        <v>266</v>
      </c>
      <c r="AU799" s="17" t="s">
        <v>78</v>
      </c>
      <c r="AY799" s="17" t="s">
        <v>151</v>
      </c>
      <c r="BE799" s="158">
        <f>IF(N799="základní",J799,0)</f>
        <v>0</v>
      </c>
      <c r="BF799" s="158">
        <f>IF(N799="snížená",J799,0)</f>
        <v>0</v>
      </c>
      <c r="BG799" s="158">
        <f>IF(N799="zákl. přenesená",J799,0)</f>
        <v>0</v>
      </c>
      <c r="BH799" s="158">
        <f>IF(N799="sníž. přenesená",J799,0)</f>
        <v>0</v>
      </c>
      <c r="BI799" s="158">
        <f>IF(N799="nulová",J799,0)</f>
        <v>0</v>
      </c>
      <c r="BJ799" s="17" t="s">
        <v>76</v>
      </c>
      <c r="BK799" s="158">
        <f>ROUND(I799*H799,2)</f>
        <v>0</v>
      </c>
      <c r="BL799" s="17" t="s">
        <v>227</v>
      </c>
      <c r="BM799" s="17" t="s">
        <v>1278</v>
      </c>
    </row>
    <row r="800" spans="2:65" s="1" customFormat="1" ht="16.5" customHeight="1">
      <c r="B800" s="146"/>
      <c r="C800" s="147" t="s">
        <v>1279</v>
      </c>
      <c r="D800" s="147" t="s">
        <v>153</v>
      </c>
      <c r="E800" s="148" t="s">
        <v>1280</v>
      </c>
      <c r="F800" s="149" t="s">
        <v>1281</v>
      </c>
      <c r="G800" s="150" t="s">
        <v>225</v>
      </c>
      <c r="H800" s="151">
        <v>1</v>
      </c>
      <c r="I800" s="152"/>
      <c r="J800" s="153">
        <f>ROUND(I800*H800,2)</f>
        <v>0</v>
      </c>
      <c r="K800" s="149" t="s">
        <v>1</v>
      </c>
      <c r="L800" s="31"/>
      <c r="M800" s="154" t="s">
        <v>1</v>
      </c>
      <c r="N800" s="155" t="s">
        <v>40</v>
      </c>
      <c r="O800" s="50"/>
      <c r="P800" s="156">
        <f>O800*H800</f>
        <v>0</v>
      </c>
      <c r="Q800" s="156">
        <v>0</v>
      </c>
      <c r="R800" s="156">
        <f>Q800*H800</f>
        <v>0</v>
      </c>
      <c r="S800" s="156">
        <v>0</v>
      </c>
      <c r="T800" s="157">
        <f>S800*H800</f>
        <v>0</v>
      </c>
      <c r="AR800" s="17" t="s">
        <v>227</v>
      </c>
      <c r="AT800" s="17" t="s">
        <v>153</v>
      </c>
      <c r="AU800" s="17" t="s">
        <v>78</v>
      </c>
      <c r="AY800" s="17" t="s">
        <v>151</v>
      </c>
      <c r="BE800" s="158">
        <f>IF(N800="základní",J800,0)</f>
        <v>0</v>
      </c>
      <c r="BF800" s="158">
        <f>IF(N800="snížená",J800,0)</f>
        <v>0</v>
      </c>
      <c r="BG800" s="158">
        <f>IF(N800="zákl. přenesená",J800,0)</f>
        <v>0</v>
      </c>
      <c r="BH800" s="158">
        <f>IF(N800="sníž. přenesená",J800,0)</f>
        <v>0</v>
      </c>
      <c r="BI800" s="158">
        <f>IF(N800="nulová",J800,0)</f>
        <v>0</v>
      </c>
      <c r="BJ800" s="17" t="s">
        <v>76</v>
      </c>
      <c r="BK800" s="158">
        <f>ROUND(I800*H800,2)</f>
        <v>0</v>
      </c>
      <c r="BL800" s="17" t="s">
        <v>227</v>
      </c>
      <c r="BM800" s="17" t="s">
        <v>1282</v>
      </c>
    </row>
    <row r="801" spans="2:65" s="1" customFormat="1" ht="16.5" customHeight="1">
      <c r="B801" s="146"/>
      <c r="C801" s="147" t="s">
        <v>1283</v>
      </c>
      <c r="D801" s="147" t="s">
        <v>153</v>
      </c>
      <c r="E801" s="148" t="s">
        <v>1284</v>
      </c>
      <c r="F801" s="149" t="s">
        <v>1285</v>
      </c>
      <c r="G801" s="150" t="s">
        <v>156</v>
      </c>
      <c r="H801" s="151">
        <v>18.009</v>
      </c>
      <c r="I801" s="152"/>
      <c r="J801" s="153">
        <f>ROUND(I801*H801,2)</f>
        <v>0</v>
      </c>
      <c r="K801" s="149" t="s">
        <v>1</v>
      </c>
      <c r="L801" s="31"/>
      <c r="M801" s="154" t="s">
        <v>1</v>
      </c>
      <c r="N801" s="155" t="s">
        <v>40</v>
      </c>
      <c r="O801" s="50"/>
      <c r="P801" s="156">
        <f>O801*H801</f>
        <v>0</v>
      </c>
      <c r="Q801" s="156">
        <v>0</v>
      </c>
      <c r="R801" s="156">
        <f>Q801*H801</f>
        <v>0</v>
      </c>
      <c r="S801" s="156">
        <v>0</v>
      </c>
      <c r="T801" s="157">
        <f>S801*H801</f>
        <v>0</v>
      </c>
      <c r="AR801" s="17" t="s">
        <v>227</v>
      </c>
      <c r="AT801" s="17" t="s">
        <v>153</v>
      </c>
      <c r="AU801" s="17" t="s">
        <v>78</v>
      </c>
      <c r="AY801" s="17" t="s">
        <v>151</v>
      </c>
      <c r="BE801" s="158">
        <f>IF(N801="základní",J801,0)</f>
        <v>0</v>
      </c>
      <c r="BF801" s="158">
        <f>IF(N801="snížená",J801,0)</f>
        <v>0</v>
      </c>
      <c r="BG801" s="158">
        <f>IF(N801="zákl. přenesená",J801,0)</f>
        <v>0</v>
      </c>
      <c r="BH801" s="158">
        <f>IF(N801="sníž. přenesená",J801,0)</f>
        <v>0</v>
      </c>
      <c r="BI801" s="158">
        <f>IF(N801="nulová",J801,0)</f>
        <v>0</v>
      </c>
      <c r="BJ801" s="17" t="s">
        <v>76</v>
      </c>
      <c r="BK801" s="158">
        <f>ROUND(I801*H801,2)</f>
        <v>0</v>
      </c>
      <c r="BL801" s="17" t="s">
        <v>227</v>
      </c>
      <c r="BM801" s="17" t="s">
        <v>1286</v>
      </c>
    </row>
    <row r="802" spans="2:65" s="1" customFormat="1" ht="16.5" customHeight="1">
      <c r="B802" s="146"/>
      <c r="C802" s="183" t="s">
        <v>1287</v>
      </c>
      <c r="D802" s="183" t="s">
        <v>266</v>
      </c>
      <c r="E802" s="184" t="s">
        <v>1276</v>
      </c>
      <c r="F802" s="185" t="s">
        <v>1277</v>
      </c>
      <c r="G802" s="186" t="s">
        <v>165</v>
      </c>
      <c r="H802" s="187">
        <v>0.48099999999999998</v>
      </c>
      <c r="I802" s="188"/>
      <c r="J802" s="189">
        <f>ROUND(I802*H802,2)</f>
        <v>0</v>
      </c>
      <c r="K802" s="185" t="s">
        <v>1</v>
      </c>
      <c r="L802" s="190"/>
      <c r="M802" s="191" t="s">
        <v>1</v>
      </c>
      <c r="N802" s="192" t="s">
        <v>40</v>
      </c>
      <c r="O802" s="50"/>
      <c r="P802" s="156">
        <f>O802*H802</f>
        <v>0</v>
      </c>
      <c r="Q802" s="156">
        <v>0</v>
      </c>
      <c r="R802" s="156">
        <f>Q802*H802</f>
        <v>0</v>
      </c>
      <c r="S802" s="156">
        <v>0</v>
      </c>
      <c r="T802" s="157">
        <f>S802*H802</f>
        <v>0</v>
      </c>
      <c r="AR802" s="17" t="s">
        <v>300</v>
      </c>
      <c r="AT802" s="17" t="s">
        <v>266</v>
      </c>
      <c r="AU802" s="17" t="s">
        <v>78</v>
      </c>
      <c r="AY802" s="17" t="s">
        <v>151</v>
      </c>
      <c r="BE802" s="158">
        <f>IF(N802="základní",J802,0)</f>
        <v>0</v>
      </c>
      <c r="BF802" s="158">
        <f>IF(N802="snížená",J802,0)</f>
        <v>0</v>
      </c>
      <c r="BG802" s="158">
        <f>IF(N802="zákl. přenesená",J802,0)</f>
        <v>0</v>
      </c>
      <c r="BH802" s="158">
        <f>IF(N802="sníž. přenesená",J802,0)</f>
        <v>0</v>
      </c>
      <c r="BI802" s="158">
        <f>IF(N802="nulová",J802,0)</f>
        <v>0</v>
      </c>
      <c r="BJ802" s="17" t="s">
        <v>76</v>
      </c>
      <c r="BK802" s="158">
        <f>ROUND(I802*H802,2)</f>
        <v>0</v>
      </c>
      <c r="BL802" s="17" t="s">
        <v>227</v>
      </c>
      <c r="BM802" s="17" t="s">
        <v>1288</v>
      </c>
    </row>
    <row r="803" spans="2:65" s="13" customFormat="1" ht="11.25">
      <c r="B803" s="167"/>
      <c r="D803" s="160" t="s">
        <v>159</v>
      </c>
      <c r="E803" s="168" t="s">
        <v>1</v>
      </c>
      <c r="F803" s="169" t="s">
        <v>1289</v>
      </c>
      <c r="H803" s="170">
        <v>0.48099999999999998</v>
      </c>
      <c r="I803" s="171"/>
      <c r="L803" s="167"/>
      <c r="M803" s="172"/>
      <c r="N803" s="173"/>
      <c r="O803" s="173"/>
      <c r="P803" s="173"/>
      <c r="Q803" s="173"/>
      <c r="R803" s="173"/>
      <c r="S803" s="173"/>
      <c r="T803" s="174"/>
      <c r="AT803" s="168" t="s">
        <v>159</v>
      </c>
      <c r="AU803" s="168" t="s">
        <v>78</v>
      </c>
      <c r="AV803" s="13" t="s">
        <v>78</v>
      </c>
      <c r="AW803" s="13" t="s">
        <v>31</v>
      </c>
      <c r="AX803" s="13" t="s">
        <v>69</v>
      </c>
      <c r="AY803" s="168" t="s">
        <v>151</v>
      </c>
    </row>
    <row r="804" spans="2:65" s="14" customFormat="1" ht="11.25">
      <c r="B804" s="175"/>
      <c r="D804" s="160" t="s">
        <v>159</v>
      </c>
      <c r="E804" s="176" t="s">
        <v>1</v>
      </c>
      <c r="F804" s="177" t="s">
        <v>162</v>
      </c>
      <c r="H804" s="178">
        <v>0.48099999999999998</v>
      </c>
      <c r="I804" s="179"/>
      <c r="L804" s="175"/>
      <c r="M804" s="180"/>
      <c r="N804" s="181"/>
      <c r="O804" s="181"/>
      <c r="P804" s="181"/>
      <c r="Q804" s="181"/>
      <c r="R804" s="181"/>
      <c r="S804" s="181"/>
      <c r="T804" s="182"/>
      <c r="AT804" s="176" t="s">
        <v>159</v>
      </c>
      <c r="AU804" s="176" t="s">
        <v>78</v>
      </c>
      <c r="AV804" s="14" t="s">
        <v>157</v>
      </c>
      <c r="AW804" s="14" t="s">
        <v>31</v>
      </c>
      <c r="AX804" s="14" t="s">
        <v>76</v>
      </c>
      <c r="AY804" s="176" t="s">
        <v>151</v>
      </c>
    </row>
    <row r="805" spans="2:65" s="1" customFormat="1" ht="16.5" customHeight="1">
      <c r="B805" s="146"/>
      <c r="C805" s="147" t="s">
        <v>1290</v>
      </c>
      <c r="D805" s="147" t="s">
        <v>153</v>
      </c>
      <c r="E805" s="148" t="s">
        <v>1291</v>
      </c>
      <c r="F805" s="149" t="s">
        <v>1292</v>
      </c>
      <c r="G805" s="150" t="s">
        <v>156</v>
      </c>
      <c r="H805" s="151">
        <v>18</v>
      </c>
      <c r="I805" s="152"/>
      <c r="J805" s="153">
        <f>ROUND(I805*H805,2)</f>
        <v>0</v>
      </c>
      <c r="K805" s="149" t="s">
        <v>1</v>
      </c>
      <c r="L805" s="31"/>
      <c r="M805" s="154" t="s">
        <v>1</v>
      </c>
      <c r="N805" s="155" t="s">
        <v>40</v>
      </c>
      <c r="O805" s="50"/>
      <c r="P805" s="156">
        <f>O805*H805</f>
        <v>0</v>
      </c>
      <c r="Q805" s="156">
        <v>0</v>
      </c>
      <c r="R805" s="156">
        <f>Q805*H805</f>
        <v>0</v>
      </c>
      <c r="S805" s="156">
        <v>0</v>
      </c>
      <c r="T805" s="157">
        <f>S805*H805</f>
        <v>0</v>
      </c>
      <c r="AR805" s="17" t="s">
        <v>227</v>
      </c>
      <c r="AT805" s="17" t="s">
        <v>153</v>
      </c>
      <c r="AU805" s="17" t="s">
        <v>78</v>
      </c>
      <c r="AY805" s="17" t="s">
        <v>151</v>
      </c>
      <c r="BE805" s="158">
        <f>IF(N805="základní",J805,0)</f>
        <v>0</v>
      </c>
      <c r="BF805" s="158">
        <f>IF(N805="snížená",J805,0)</f>
        <v>0</v>
      </c>
      <c r="BG805" s="158">
        <f>IF(N805="zákl. přenesená",J805,0)</f>
        <v>0</v>
      </c>
      <c r="BH805" s="158">
        <f>IF(N805="sníž. přenesená",J805,0)</f>
        <v>0</v>
      </c>
      <c r="BI805" s="158">
        <f>IF(N805="nulová",J805,0)</f>
        <v>0</v>
      </c>
      <c r="BJ805" s="17" t="s">
        <v>76</v>
      </c>
      <c r="BK805" s="158">
        <f>ROUND(I805*H805,2)</f>
        <v>0</v>
      </c>
      <c r="BL805" s="17" t="s">
        <v>227</v>
      </c>
      <c r="BM805" s="17" t="s">
        <v>1293</v>
      </c>
    </row>
    <row r="806" spans="2:65" s="1" customFormat="1" ht="16.5" customHeight="1">
      <c r="B806" s="146"/>
      <c r="C806" s="183" t="s">
        <v>1294</v>
      </c>
      <c r="D806" s="183" t="s">
        <v>266</v>
      </c>
      <c r="E806" s="184" t="s">
        <v>1295</v>
      </c>
      <c r="F806" s="185" t="s">
        <v>1296</v>
      </c>
      <c r="G806" s="186" t="s">
        <v>165</v>
      </c>
      <c r="H806" s="187">
        <v>0.21099999999999999</v>
      </c>
      <c r="I806" s="188"/>
      <c r="J806" s="189">
        <f>ROUND(I806*H806,2)</f>
        <v>0</v>
      </c>
      <c r="K806" s="185" t="s">
        <v>1</v>
      </c>
      <c r="L806" s="190"/>
      <c r="M806" s="191" t="s">
        <v>1</v>
      </c>
      <c r="N806" s="192" t="s">
        <v>40</v>
      </c>
      <c r="O806" s="50"/>
      <c r="P806" s="156">
        <f>O806*H806</f>
        <v>0</v>
      </c>
      <c r="Q806" s="156">
        <v>0</v>
      </c>
      <c r="R806" s="156">
        <f>Q806*H806</f>
        <v>0</v>
      </c>
      <c r="S806" s="156">
        <v>0</v>
      </c>
      <c r="T806" s="157">
        <f>S806*H806</f>
        <v>0</v>
      </c>
      <c r="AR806" s="17" t="s">
        <v>300</v>
      </c>
      <c r="AT806" s="17" t="s">
        <v>266</v>
      </c>
      <c r="AU806" s="17" t="s">
        <v>78</v>
      </c>
      <c r="AY806" s="17" t="s">
        <v>151</v>
      </c>
      <c r="BE806" s="158">
        <f>IF(N806="základní",J806,0)</f>
        <v>0</v>
      </c>
      <c r="BF806" s="158">
        <f>IF(N806="snížená",J806,0)</f>
        <v>0</v>
      </c>
      <c r="BG806" s="158">
        <f>IF(N806="zákl. přenesená",J806,0)</f>
        <v>0</v>
      </c>
      <c r="BH806" s="158">
        <f>IF(N806="sníž. přenesená",J806,0)</f>
        <v>0</v>
      </c>
      <c r="BI806" s="158">
        <f>IF(N806="nulová",J806,0)</f>
        <v>0</v>
      </c>
      <c r="BJ806" s="17" t="s">
        <v>76</v>
      </c>
      <c r="BK806" s="158">
        <f>ROUND(I806*H806,2)</f>
        <v>0</v>
      </c>
      <c r="BL806" s="17" t="s">
        <v>227</v>
      </c>
      <c r="BM806" s="17" t="s">
        <v>1297</v>
      </c>
    </row>
    <row r="807" spans="2:65" s="13" customFormat="1" ht="11.25">
      <c r="B807" s="167"/>
      <c r="D807" s="160" t="s">
        <v>159</v>
      </c>
      <c r="E807" s="168" t="s">
        <v>1</v>
      </c>
      <c r="F807" s="169" t="s">
        <v>1298</v>
      </c>
      <c r="H807" s="170">
        <v>0.21099999999999999</v>
      </c>
      <c r="I807" s="171"/>
      <c r="L807" s="167"/>
      <c r="M807" s="172"/>
      <c r="N807" s="173"/>
      <c r="O807" s="173"/>
      <c r="P807" s="173"/>
      <c r="Q807" s="173"/>
      <c r="R807" s="173"/>
      <c r="S807" s="173"/>
      <c r="T807" s="174"/>
      <c r="AT807" s="168" t="s">
        <v>159</v>
      </c>
      <c r="AU807" s="168" t="s">
        <v>78</v>
      </c>
      <c r="AV807" s="13" t="s">
        <v>78</v>
      </c>
      <c r="AW807" s="13" t="s">
        <v>31</v>
      </c>
      <c r="AX807" s="13" t="s">
        <v>69</v>
      </c>
      <c r="AY807" s="168" t="s">
        <v>151</v>
      </c>
    </row>
    <row r="808" spans="2:65" s="14" customFormat="1" ht="11.25">
      <c r="B808" s="175"/>
      <c r="D808" s="160" t="s">
        <v>159</v>
      </c>
      <c r="E808" s="176" t="s">
        <v>1</v>
      </c>
      <c r="F808" s="177" t="s">
        <v>162</v>
      </c>
      <c r="H808" s="178">
        <v>0.21099999999999999</v>
      </c>
      <c r="I808" s="179"/>
      <c r="L808" s="175"/>
      <c r="M808" s="180"/>
      <c r="N808" s="181"/>
      <c r="O808" s="181"/>
      <c r="P808" s="181"/>
      <c r="Q808" s="181"/>
      <c r="R808" s="181"/>
      <c r="S808" s="181"/>
      <c r="T808" s="182"/>
      <c r="AT808" s="176" t="s">
        <v>159</v>
      </c>
      <c r="AU808" s="176" t="s">
        <v>78</v>
      </c>
      <c r="AV808" s="14" t="s">
        <v>157</v>
      </c>
      <c r="AW808" s="14" t="s">
        <v>31</v>
      </c>
      <c r="AX808" s="14" t="s">
        <v>76</v>
      </c>
      <c r="AY808" s="176" t="s">
        <v>151</v>
      </c>
    </row>
    <row r="809" spans="2:65" s="1" customFormat="1" ht="16.5" customHeight="1">
      <c r="B809" s="146"/>
      <c r="C809" s="147" t="s">
        <v>1299</v>
      </c>
      <c r="D809" s="147" t="s">
        <v>153</v>
      </c>
      <c r="E809" s="148" t="s">
        <v>1300</v>
      </c>
      <c r="F809" s="149" t="s">
        <v>1301</v>
      </c>
      <c r="G809" s="150" t="s">
        <v>165</v>
      </c>
      <c r="H809" s="151">
        <v>1.5</v>
      </c>
      <c r="I809" s="152"/>
      <c r="J809" s="153">
        <f>ROUND(I809*H809,2)</f>
        <v>0</v>
      </c>
      <c r="K809" s="149" t="s">
        <v>1</v>
      </c>
      <c r="L809" s="31"/>
      <c r="M809" s="154" t="s">
        <v>1</v>
      </c>
      <c r="N809" s="155" t="s">
        <v>40</v>
      </c>
      <c r="O809" s="50"/>
      <c r="P809" s="156">
        <f>O809*H809</f>
        <v>0</v>
      </c>
      <c r="Q809" s="156">
        <v>0</v>
      </c>
      <c r="R809" s="156">
        <f>Q809*H809</f>
        <v>0</v>
      </c>
      <c r="S809" s="156">
        <v>0</v>
      </c>
      <c r="T809" s="157">
        <f>S809*H809</f>
        <v>0</v>
      </c>
      <c r="AR809" s="17" t="s">
        <v>227</v>
      </c>
      <c r="AT809" s="17" t="s">
        <v>153</v>
      </c>
      <c r="AU809" s="17" t="s">
        <v>78</v>
      </c>
      <c r="AY809" s="17" t="s">
        <v>151</v>
      </c>
      <c r="BE809" s="158">
        <f>IF(N809="základní",J809,0)</f>
        <v>0</v>
      </c>
      <c r="BF809" s="158">
        <f>IF(N809="snížená",J809,0)</f>
        <v>0</v>
      </c>
      <c r="BG809" s="158">
        <f>IF(N809="zákl. přenesená",J809,0)</f>
        <v>0</v>
      </c>
      <c r="BH809" s="158">
        <f>IF(N809="sníž. přenesená",J809,0)</f>
        <v>0</v>
      </c>
      <c r="BI809" s="158">
        <f>IF(N809="nulová",J809,0)</f>
        <v>0</v>
      </c>
      <c r="BJ809" s="17" t="s">
        <v>76</v>
      </c>
      <c r="BK809" s="158">
        <f>ROUND(I809*H809,2)</f>
        <v>0</v>
      </c>
      <c r="BL809" s="17" t="s">
        <v>227</v>
      </c>
      <c r="BM809" s="17" t="s">
        <v>1302</v>
      </c>
    </row>
    <row r="810" spans="2:65" s="13" customFormat="1" ht="11.25">
      <c r="B810" s="167"/>
      <c r="D810" s="160" t="s">
        <v>159</v>
      </c>
      <c r="E810" s="168" t="s">
        <v>1</v>
      </c>
      <c r="F810" s="169" t="s">
        <v>1303</v>
      </c>
      <c r="H810" s="170">
        <v>1.5</v>
      </c>
      <c r="I810" s="171"/>
      <c r="L810" s="167"/>
      <c r="M810" s="172"/>
      <c r="N810" s="173"/>
      <c r="O810" s="173"/>
      <c r="P810" s="173"/>
      <c r="Q810" s="173"/>
      <c r="R810" s="173"/>
      <c r="S810" s="173"/>
      <c r="T810" s="174"/>
      <c r="AT810" s="168" t="s">
        <v>159</v>
      </c>
      <c r="AU810" s="168" t="s">
        <v>78</v>
      </c>
      <c r="AV810" s="13" t="s">
        <v>78</v>
      </c>
      <c r="AW810" s="13" t="s">
        <v>31</v>
      </c>
      <c r="AX810" s="13" t="s">
        <v>69</v>
      </c>
      <c r="AY810" s="168" t="s">
        <v>151</v>
      </c>
    </row>
    <row r="811" spans="2:65" s="14" customFormat="1" ht="11.25">
      <c r="B811" s="175"/>
      <c r="D811" s="160" t="s">
        <v>159</v>
      </c>
      <c r="E811" s="176" t="s">
        <v>1</v>
      </c>
      <c r="F811" s="177" t="s">
        <v>162</v>
      </c>
      <c r="H811" s="178">
        <v>1.5</v>
      </c>
      <c r="I811" s="179"/>
      <c r="L811" s="175"/>
      <c r="M811" s="180"/>
      <c r="N811" s="181"/>
      <c r="O811" s="181"/>
      <c r="P811" s="181"/>
      <c r="Q811" s="181"/>
      <c r="R811" s="181"/>
      <c r="S811" s="181"/>
      <c r="T811" s="182"/>
      <c r="AT811" s="176" t="s">
        <v>159</v>
      </c>
      <c r="AU811" s="176" t="s">
        <v>78</v>
      </c>
      <c r="AV811" s="14" t="s">
        <v>157</v>
      </c>
      <c r="AW811" s="14" t="s">
        <v>31</v>
      </c>
      <c r="AX811" s="14" t="s">
        <v>76</v>
      </c>
      <c r="AY811" s="176" t="s">
        <v>151</v>
      </c>
    </row>
    <row r="812" spans="2:65" s="1" customFormat="1" ht="16.5" customHeight="1">
      <c r="B812" s="146"/>
      <c r="C812" s="147" t="s">
        <v>1304</v>
      </c>
      <c r="D812" s="147" t="s">
        <v>153</v>
      </c>
      <c r="E812" s="148" t="s">
        <v>1305</v>
      </c>
      <c r="F812" s="149" t="s">
        <v>1306</v>
      </c>
      <c r="G812" s="150" t="s">
        <v>1178</v>
      </c>
      <c r="H812" s="201"/>
      <c r="I812" s="152"/>
      <c r="J812" s="153">
        <f>ROUND(I812*H812,2)</f>
        <v>0</v>
      </c>
      <c r="K812" s="149" t="s">
        <v>1</v>
      </c>
      <c r="L812" s="31"/>
      <c r="M812" s="154" t="s">
        <v>1</v>
      </c>
      <c r="N812" s="155" t="s">
        <v>40</v>
      </c>
      <c r="O812" s="50"/>
      <c r="P812" s="156">
        <f>O812*H812</f>
        <v>0</v>
      </c>
      <c r="Q812" s="156">
        <v>0</v>
      </c>
      <c r="R812" s="156">
        <f>Q812*H812</f>
        <v>0</v>
      </c>
      <c r="S812" s="156">
        <v>0</v>
      </c>
      <c r="T812" s="157">
        <f>S812*H812</f>
        <v>0</v>
      </c>
      <c r="AR812" s="17" t="s">
        <v>227</v>
      </c>
      <c r="AT812" s="17" t="s">
        <v>153</v>
      </c>
      <c r="AU812" s="17" t="s">
        <v>78</v>
      </c>
      <c r="AY812" s="17" t="s">
        <v>151</v>
      </c>
      <c r="BE812" s="158">
        <f>IF(N812="základní",J812,0)</f>
        <v>0</v>
      </c>
      <c r="BF812" s="158">
        <f>IF(N812="snížená",J812,0)</f>
        <v>0</v>
      </c>
      <c r="BG812" s="158">
        <f>IF(N812="zákl. přenesená",J812,0)</f>
        <v>0</v>
      </c>
      <c r="BH812" s="158">
        <f>IF(N812="sníž. přenesená",J812,0)</f>
        <v>0</v>
      </c>
      <c r="BI812" s="158">
        <f>IF(N812="nulová",J812,0)</f>
        <v>0</v>
      </c>
      <c r="BJ812" s="17" t="s">
        <v>76</v>
      </c>
      <c r="BK812" s="158">
        <f>ROUND(I812*H812,2)</f>
        <v>0</v>
      </c>
      <c r="BL812" s="17" t="s">
        <v>227</v>
      </c>
      <c r="BM812" s="17" t="s">
        <v>1307</v>
      </c>
    </row>
    <row r="813" spans="2:65" s="11" customFormat="1" ht="22.9" customHeight="1">
      <c r="B813" s="133"/>
      <c r="D813" s="134" t="s">
        <v>68</v>
      </c>
      <c r="E813" s="144" t="s">
        <v>1308</v>
      </c>
      <c r="F813" s="144" t="s">
        <v>1309</v>
      </c>
      <c r="I813" s="136"/>
      <c r="J813" s="145">
        <f>BK813</f>
        <v>0</v>
      </c>
      <c r="L813" s="133"/>
      <c r="M813" s="138"/>
      <c r="N813" s="139"/>
      <c r="O813" s="139"/>
      <c r="P813" s="140">
        <f>SUM(P814:P822)</f>
        <v>0</v>
      </c>
      <c r="Q813" s="139"/>
      <c r="R813" s="140">
        <f>SUM(R814:R822)</f>
        <v>0</v>
      </c>
      <c r="S813" s="139"/>
      <c r="T813" s="141">
        <f>SUM(T814:T822)</f>
        <v>0</v>
      </c>
      <c r="AR813" s="134" t="s">
        <v>78</v>
      </c>
      <c r="AT813" s="142" t="s">
        <v>68</v>
      </c>
      <c r="AU813" s="142" t="s">
        <v>76</v>
      </c>
      <c r="AY813" s="134" t="s">
        <v>151</v>
      </c>
      <c r="BK813" s="143">
        <f>SUM(BK814:BK822)</f>
        <v>0</v>
      </c>
    </row>
    <row r="814" spans="2:65" s="1" customFormat="1" ht="16.5" customHeight="1">
      <c r="B814" s="146"/>
      <c r="C814" s="147" t="s">
        <v>1310</v>
      </c>
      <c r="D814" s="147" t="s">
        <v>153</v>
      </c>
      <c r="E814" s="148" t="s">
        <v>1311</v>
      </c>
      <c r="F814" s="149" t="s">
        <v>1312</v>
      </c>
      <c r="G814" s="150" t="s">
        <v>156</v>
      </c>
      <c r="H814" s="151">
        <v>106.92</v>
      </c>
      <c r="I814" s="152"/>
      <c r="J814" s="153">
        <f>ROUND(I814*H814,2)</f>
        <v>0</v>
      </c>
      <c r="K814" s="149" t="s">
        <v>1</v>
      </c>
      <c r="L814" s="31"/>
      <c r="M814" s="154" t="s">
        <v>1</v>
      </c>
      <c r="N814" s="155" t="s">
        <v>40</v>
      </c>
      <c r="O814" s="50"/>
      <c r="P814" s="156">
        <f>O814*H814</f>
        <v>0</v>
      </c>
      <c r="Q814" s="156">
        <v>0</v>
      </c>
      <c r="R814" s="156">
        <f>Q814*H814</f>
        <v>0</v>
      </c>
      <c r="S814" s="156">
        <v>0</v>
      </c>
      <c r="T814" s="157">
        <f>S814*H814</f>
        <v>0</v>
      </c>
      <c r="AR814" s="17" t="s">
        <v>227</v>
      </c>
      <c r="AT814" s="17" t="s">
        <v>153</v>
      </c>
      <c r="AU814" s="17" t="s">
        <v>78</v>
      </c>
      <c r="AY814" s="17" t="s">
        <v>151</v>
      </c>
      <c r="BE814" s="158">
        <f>IF(N814="základní",J814,0)</f>
        <v>0</v>
      </c>
      <c r="BF814" s="158">
        <f>IF(N814="snížená",J814,0)</f>
        <v>0</v>
      </c>
      <c r="BG814" s="158">
        <f>IF(N814="zákl. přenesená",J814,0)</f>
        <v>0</v>
      </c>
      <c r="BH814" s="158">
        <f>IF(N814="sníž. přenesená",J814,0)</f>
        <v>0</v>
      </c>
      <c r="BI814" s="158">
        <f>IF(N814="nulová",J814,0)</f>
        <v>0</v>
      </c>
      <c r="BJ814" s="17" t="s">
        <v>76</v>
      </c>
      <c r="BK814" s="158">
        <f>ROUND(I814*H814,2)</f>
        <v>0</v>
      </c>
      <c r="BL814" s="17" t="s">
        <v>227</v>
      </c>
      <c r="BM814" s="17" t="s">
        <v>1313</v>
      </c>
    </row>
    <row r="815" spans="2:65" s="12" customFormat="1" ht="11.25">
      <c r="B815" s="159"/>
      <c r="D815" s="160" t="s">
        <v>159</v>
      </c>
      <c r="E815" s="161" t="s">
        <v>1</v>
      </c>
      <c r="F815" s="162" t="s">
        <v>1314</v>
      </c>
      <c r="H815" s="161" t="s">
        <v>1</v>
      </c>
      <c r="I815" s="163"/>
      <c r="L815" s="159"/>
      <c r="M815" s="164"/>
      <c r="N815" s="165"/>
      <c r="O815" s="165"/>
      <c r="P815" s="165"/>
      <c r="Q815" s="165"/>
      <c r="R815" s="165"/>
      <c r="S815" s="165"/>
      <c r="T815" s="166"/>
      <c r="AT815" s="161" t="s">
        <v>159</v>
      </c>
      <c r="AU815" s="161" t="s">
        <v>78</v>
      </c>
      <c r="AV815" s="12" t="s">
        <v>76</v>
      </c>
      <c r="AW815" s="12" t="s">
        <v>31</v>
      </c>
      <c r="AX815" s="12" t="s">
        <v>69</v>
      </c>
      <c r="AY815" s="161" t="s">
        <v>151</v>
      </c>
    </row>
    <row r="816" spans="2:65" s="13" customFormat="1" ht="11.25">
      <c r="B816" s="167"/>
      <c r="D816" s="160" t="s">
        <v>159</v>
      </c>
      <c r="E816" s="168" t="s">
        <v>1</v>
      </c>
      <c r="F816" s="169" t="s">
        <v>1315</v>
      </c>
      <c r="H816" s="170">
        <v>106.92</v>
      </c>
      <c r="I816" s="171"/>
      <c r="L816" s="167"/>
      <c r="M816" s="172"/>
      <c r="N816" s="173"/>
      <c r="O816" s="173"/>
      <c r="P816" s="173"/>
      <c r="Q816" s="173"/>
      <c r="R816" s="173"/>
      <c r="S816" s="173"/>
      <c r="T816" s="174"/>
      <c r="AT816" s="168" t="s">
        <v>159</v>
      </c>
      <c r="AU816" s="168" t="s">
        <v>78</v>
      </c>
      <c r="AV816" s="13" t="s">
        <v>78</v>
      </c>
      <c r="AW816" s="13" t="s">
        <v>31</v>
      </c>
      <c r="AX816" s="13" t="s">
        <v>69</v>
      </c>
      <c r="AY816" s="168" t="s">
        <v>151</v>
      </c>
    </row>
    <row r="817" spans="2:65" s="14" customFormat="1" ht="11.25">
      <c r="B817" s="175"/>
      <c r="D817" s="160" t="s">
        <v>159</v>
      </c>
      <c r="E817" s="176" t="s">
        <v>1</v>
      </c>
      <c r="F817" s="177" t="s">
        <v>162</v>
      </c>
      <c r="H817" s="178">
        <v>106.92</v>
      </c>
      <c r="I817" s="179"/>
      <c r="L817" s="175"/>
      <c r="M817" s="180"/>
      <c r="N817" s="181"/>
      <c r="O817" s="181"/>
      <c r="P817" s="181"/>
      <c r="Q817" s="181"/>
      <c r="R817" s="181"/>
      <c r="S817" s="181"/>
      <c r="T817" s="182"/>
      <c r="AT817" s="176" t="s">
        <v>159</v>
      </c>
      <c r="AU817" s="176" t="s">
        <v>78</v>
      </c>
      <c r="AV817" s="14" t="s">
        <v>157</v>
      </c>
      <c r="AW817" s="14" t="s">
        <v>31</v>
      </c>
      <c r="AX817" s="14" t="s">
        <v>76</v>
      </c>
      <c r="AY817" s="176" t="s">
        <v>151</v>
      </c>
    </row>
    <row r="818" spans="2:65" s="1" customFormat="1" ht="16.5" customHeight="1">
      <c r="B818" s="146"/>
      <c r="C818" s="147" t="s">
        <v>1316</v>
      </c>
      <c r="D818" s="147" t="s">
        <v>153</v>
      </c>
      <c r="E818" s="148" t="s">
        <v>1317</v>
      </c>
      <c r="F818" s="149" t="s">
        <v>1318</v>
      </c>
      <c r="G818" s="150" t="s">
        <v>156</v>
      </c>
      <c r="H818" s="151">
        <v>106.92</v>
      </c>
      <c r="I818" s="152"/>
      <c r="J818" s="153">
        <f>ROUND(I818*H818,2)</f>
        <v>0</v>
      </c>
      <c r="K818" s="149" t="s">
        <v>1</v>
      </c>
      <c r="L818" s="31"/>
      <c r="M818" s="154" t="s">
        <v>1</v>
      </c>
      <c r="N818" s="155" t="s">
        <v>40</v>
      </c>
      <c r="O818" s="50"/>
      <c r="P818" s="156">
        <f>O818*H818</f>
        <v>0</v>
      </c>
      <c r="Q818" s="156">
        <v>0</v>
      </c>
      <c r="R818" s="156">
        <f>Q818*H818</f>
        <v>0</v>
      </c>
      <c r="S818" s="156">
        <v>0</v>
      </c>
      <c r="T818" s="157">
        <f>S818*H818</f>
        <v>0</v>
      </c>
      <c r="AR818" s="17" t="s">
        <v>227</v>
      </c>
      <c r="AT818" s="17" t="s">
        <v>153</v>
      </c>
      <c r="AU818" s="17" t="s">
        <v>78</v>
      </c>
      <c r="AY818" s="17" t="s">
        <v>151</v>
      </c>
      <c r="BE818" s="158">
        <f>IF(N818="základní",J818,0)</f>
        <v>0</v>
      </c>
      <c r="BF818" s="158">
        <f>IF(N818="snížená",J818,0)</f>
        <v>0</v>
      </c>
      <c r="BG818" s="158">
        <f>IF(N818="zákl. přenesená",J818,0)</f>
        <v>0</v>
      </c>
      <c r="BH818" s="158">
        <f>IF(N818="sníž. přenesená",J818,0)</f>
        <v>0</v>
      </c>
      <c r="BI818" s="158">
        <f>IF(N818="nulová",J818,0)</f>
        <v>0</v>
      </c>
      <c r="BJ818" s="17" t="s">
        <v>76</v>
      </c>
      <c r="BK818" s="158">
        <f>ROUND(I818*H818,2)</f>
        <v>0</v>
      </c>
      <c r="BL818" s="17" t="s">
        <v>227</v>
      </c>
      <c r="BM818" s="17" t="s">
        <v>1319</v>
      </c>
    </row>
    <row r="819" spans="2:65" s="12" customFormat="1" ht="11.25">
      <c r="B819" s="159"/>
      <c r="D819" s="160" t="s">
        <v>159</v>
      </c>
      <c r="E819" s="161" t="s">
        <v>1</v>
      </c>
      <c r="F819" s="162" t="s">
        <v>1320</v>
      </c>
      <c r="H819" s="161" t="s">
        <v>1</v>
      </c>
      <c r="I819" s="163"/>
      <c r="L819" s="159"/>
      <c r="M819" s="164"/>
      <c r="N819" s="165"/>
      <c r="O819" s="165"/>
      <c r="P819" s="165"/>
      <c r="Q819" s="165"/>
      <c r="R819" s="165"/>
      <c r="S819" s="165"/>
      <c r="T819" s="166"/>
      <c r="AT819" s="161" t="s">
        <v>159</v>
      </c>
      <c r="AU819" s="161" t="s">
        <v>78</v>
      </c>
      <c r="AV819" s="12" t="s">
        <v>76</v>
      </c>
      <c r="AW819" s="12" t="s">
        <v>31</v>
      </c>
      <c r="AX819" s="12" t="s">
        <v>69</v>
      </c>
      <c r="AY819" s="161" t="s">
        <v>151</v>
      </c>
    </row>
    <row r="820" spans="2:65" s="13" customFormat="1" ht="11.25">
      <c r="B820" s="167"/>
      <c r="D820" s="160" t="s">
        <v>159</v>
      </c>
      <c r="E820" s="168" t="s">
        <v>1</v>
      </c>
      <c r="F820" s="169" t="s">
        <v>1315</v>
      </c>
      <c r="H820" s="170">
        <v>106.92</v>
      </c>
      <c r="I820" s="171"/>
      <c r="L820" s="167"/>
      <c r="M820" s="172"/>
      <c r="N820" s="173"/>
      <c r="O820" s="173"/>
      <c r="P820" s="173"/>
      <c r="Q820" s="173"/>
      <c r="R820" s="173"/>
      <c r="S820" s="173"/>
      <c r="T820" s="174"/>
      <c r="AT820" s="168" t="s">
        <v>159</v>
      </c>
      <c r="AU820" s="168" t="s">
        <v>78</v>
      </c>
      <c r="AV820" s="13" t="s">
        <v>78</v>
      </c>
      <c r="AW820" s="13" t="s">
        <v>31</v>
      </c>
      <c r="AX820" s="13" t="s">
        <v>69</v>
      </c>
      <c r="AY820" s="168" t="s">
        <v>151</v>
      </c>
    </row>
    <row r="821" spans="2:65" s="14" customFormat="1" ht="11.25">
      <c r="B821" s="175"/>
      <c r="D821" s="160" t="s">
        <v>159</v>
      </c>
      <c r="E821" s="176" t="s">
        <v>1</v>
      </c>
      <c r="F821" s="177" t="s">
        <v>162</v>
      </c>
      <c r="H821" s="178">
        <v>106.92</v>
      </c>
      <c r="I821" s="179"/>
      <c r="L821" s="175"/>
      <c r="M821" s="180"/>
      <c r="N821" s="181"/>
      <c r="O821" s="181"/>
      <c r="P821" s="181"/>
      <c r="Q821" s="181"/>
      <c r="R821" s="181"/>
      <c r="S821" s="181"/>
      <c r="T821" s="182"/>
      <c r="AT821" s="176" t="s">
        <v>159</v>
      </c>
      <c r="AU821" s="176" t="s">
        <v>78</v>
      </c>
      <c r="AV821" s="14" t="s">
        <v>157</v>
      </c>
      <c r="AW821" s="14" t="s">
        <v>31</v>
      </c>
      <c r="AX821" s="14" t="s">
        <v>76</v>
      </c>
      <c r="AY821" s="176" t="s">
        <v>151</v>
      </c>
    </row>
    <row r="822" spans="2:65" s="1" customFormat="1" ht="16.5" customHeight="1">
      <c r="B822" s="146"/>
      <c r="C822" s="147" t="s">
        <v>1321</v>
      </c>
      <c r="D822" s="147" t="s">
        <v>153</v>
      </c>
      <c r="E822" s="148" t="s">
        <v>1322</v>
      </c>
      <c r="F822" s="149" t="s">
        <v>1323</v>
      </c>
      <c r="G822" s="150" t="s">
        <v>1178</v>
      </c>
      <c r="H822" s="201"/>
      <c r="I822" s="152"/>
      <c r="J822" s="153">
        <f>ROUND(I822*H822,2)</f>
        <v>0</v>
      </c>
      <c r="K822" s="149" t="s">
        <v>1</v>
      </c>
      <c r="L822" s="31"/>
      <c r="M822" s="154" t="s">
        <v>1</v>
      </c>
      <c r="N822" s="155" t="s">
        <v>40</v>
      </c>
      <c r="O822" s="50"/>
      <c r="P822" s="156">
        <f>O822*H822</f>
        <v>0</v>
      </c>
      <c r="Q822" s="156">
        <v>0</v>
      </c>
      <c r="R822" s="156">
        <f>Q822*H822</f>
        <v>0</v>
      </c>
      <c r="S822" s="156">
        <v>0</v>
      </c>
      <c r="T822" s="157">
        <f>S822*H822</f>
        <v>0</v>
      </c>
      <c r="AR822" s="17" t="s">
        <v>227</v>
      </c>
      <c r="AT822" s="17" t="s">
        <v>153</v>
      </c>
      <c r="AU822" s="17" t="s">
        <v>78</v>
      </c>
      <c r="AY822" s="17" t="s">
        <v>151</v>
      </c>
      <c r="BE822" s="158">
        <f>IF(N822="základní",J822,0)</f>
        <v>0</v>
      </c>
      <c r="BF822" s="158">
        <f>IF(N822="snížená",J822,0)</f>
        <v>0</v>
      </c>
      <c r="BG822" s="158">
        <f>IF(N822="zákl. přenesená",J822,0)</f>
        <v>0</v>
      </c>
      <c r="BH822" s="158">
        <f>IF(N822="sníž. přenesená",J822,0)</f>
        <v>0</v>
      </c>
      <c r="BI822" s="158">
        <f>IF(N822="nulová",J822,0)</f>
        <v>0</v>
      </c>
      <c r="BJ822" s="17" t="s">
        <v>76</v>
      </c>
      <c r="BK822" s="158">
        <f>ROUND(I822*H822,2)</f>
        <v>0</v>
      </c>
      <c r="BL822" s="17" t="s">
        <v>227</v>
      </c>
      <c r="BM822" s="17" t="s">
        <v>1324</v>
      </c>
    </row>
    <row r="823" spans="2:65" s="11" customFormat="1" ht="22.9" customHeight="1">
      <c r="B823" s="133"/>
      <c r="D823" s="134" t="s">
        <v>68</v>
      </c>
      <c r="E823" s="144" t="s">
        <v>1325</v>
      </c>
      <c r="F823" s="144" t="s">
        <v>1326</v>
      </c>
      <c r="I823" s="136"/>
      <c r="J823" s="145">
        <f>BK823</f>
        <v>0</v>
      </c>
      <c r="L823" s="133"/>
      <c r="M823" s="138"/>
      <c r="N823" s="139"/>
      <c r="O823" s="139"/>
      <c r="P823" s="140">
        <f>SUM(P824:P844)</f>
        <v>0</v>
      </c>
      <c r="Q823" s="139"/>
      <c r="R823" s="140">
        <f>SUM(R824:R844)</f>
        <v>0</v>
      </c>
      <c r="S823" s="139"/>
      <c r="T823" s="141">
        <f>SUM(T824:T844)</f>
        <v>0</v>
      </c>
      <c r="AR823" s="134" t="s">
        <v>78</v>
      </c>
      <c r="AT823" s="142" t="s">
        <v>68</v>
      </c>
      <c r="AU823" s="142" t="s">
        <v>76</v>
      </c>
      <c r="AY823" s="134" t="s">
        <v>151</v>
      </c>
      <c r="BK823" s="143">
        <f>SUM(BK824:BK844)</f>
        <v>0</v>
      </c>
    </row>
    <row r="824" spans="2:65" s="1" customFormat="1" ht="16.5" customHeight="1">
      <c r="B824" s="146"/>
      <c r="C824" s="147" t="s">
        <v>1327</v>
      </c>
      <c r="D824" s="147" t="s">
        <v>153</v>
      </c>
      <c r="E824" s="148" t="s">
        <v>1328</v>
      </c>
      <c r="F824" s="149" t="s">
        <v>1329</v>
      </c>
      <c r="G824" s="150" t="s">
        <v>446</v>
      </c>
      <c r="H824" s="151">
        <v>7.7</v>
      </c>
      <c r="I824" s="152"/>
      <c r="J824" s="153">
        <f>ROUND(I824*H824,2)</f>
        <v>0</v>
      </c>
      <c r="K824" s="149" t="s">
        <v>1</v>
      </c>
      <c r="L824" s="31"/>
      <c r="M824" s="154" t="s">
        <v>1</v>
      </c>
      <c r="N824" s="155" t="s">
        <v>40</v>
      </c>
      <c r="O824" s="50"/>
      <c r="P824" s="156">
        <f>O824*H824</f>
        <v>0</v>
      </c>
      <c r="Q824" s="156">
        <v>0</v>
      </c>
      <c r="R824" s="156">
        <f>Q824*H824</f>
        <v>0</v>
      </c>
      <c r="S824" s="156">
        <v>0</v>
      </c>
      <c r="T824" s="157">
        <f>S824*H824</f>
        <v>0</v>
      </c>
      <c r="AR824" s="17" t="s">
        <v>227</v>
      </c>
      <c r="AT824" s="17" t="s">
        <v>153</v>
      </c>
      <c r="AU824" s="17" t="s">
        <v>78</v>
      </c>
      <c r="AY824" s="17" t="s">
        <v>151</v>
      </c>
      <c r="BE824" s="158">
        <f>IF(N824="základní",J824,0)</f>
        <v>0</v>
      </c>
      <c r="BF824" s="158">
        <f>IF(N824="snížená",J824,0)</f>
        <v>0</v>
      </c>
      <c r="BG824" s="158">
        <f>IF(N824="zákl. přenesená",J824,0)</f>
        <v>0</v>
      </c>
      <c r="BH824" s="158">
        <f>IF(N824="sníž. přenesená",J824,0)</f>
        <v>0</v>
      </c>
      <c r="BI824" s="158">
        <f>IF(N824="nulová",J824,0)</f>
        <v>0</v>
      </c>
      <c r="BJ824" s="17" t="s">
        <v>76</v>
      </c>
      <c r="BK824" s="158">
        <f>ROUND(I824*H824,2)</f>
        <v>0</v>
      </c>
      <c r="BL824" s="17" t="s">
        <v>227</v>
      </c>
      <c r="BM824" s="17" t="s">
        <v>1330</v>
      </c>
    </row>
    <row r="825" spans="2:65" s="13" customFormat="1" ht="11.25">
      <c r="B825" s="167"/>
      <c r="D825" s="160" t="s">
        <v>159</v>
      </c>
      <c r="E825" s="168" t="s">
        <v>1</v>
      </c>
      <c r="F825" s="169" t="s">
        <v>1331</v>
      </c>
      <c r="H825" s="170">
        <v>7.7</v>
      </c>
      <c r="I825" s="171"/>
      <c r="L825" s="167"/>
      <c r="M825" s="172"/>
      <c r="N825" s="173"/>
      <c r="O825" s="173"/>
      <c r="P825" s="173"/>
      <c r="Q825" s="173"/>
      <c r="R825" s="173"/>
      <c r="S825" s="173"/>
      <c r="T825" s="174"/>
      <c r="AT825" s="168" t="s">
        <v>159</v>
      </c>
      <c r="AU825" s="168" t="s">
        <v>78</v>
      </c>
      <c r="AV825" s="13" t="s">
        <v>78</v>
      </c>
      <c r="AW825" s="13" t="s">
        <v>31</v>
      </c>
      <c r="AX825" s="13" t="s">
        <v>69</v>
      </c>
      <c r="AY825" s="168" t="s">
        <v>151</v>
      </c>
    </row>
    <row r="826" spans="2:65" s="14" customFormat="1" ht="11.25">
      <c r="B826" s="175"/>
      <c r="D826" s="160" t="s">
        <v>159</v>
      </c>
      <c r="E826" s="176" t="s">
        <v>1</v>
      </c>
      <c r="F826" s="177" t="s">
        <v>162</v>
      </c>
      <c r="H826" s="178">
        <v>7.7</v>
      </c>
      <c r="I826" s="179"/>
      <c r="L826" s="175"/>
      <c r="M826" s="180"/>
      <c r="N826" s="181"/>
      <c r="O826" s="181"/>
      <c r="P826" s="181"/>
      <c r="Q826" s="181"/>
      <c r="R826" s="181"/>
      <c r="S826" s="181"/>
      <c r="T826" s="182"/>
      <c r="AT826" s="176" t="s">
        <v>159</v>
      </c>
      <c r="AU826" s="176" t="s">
        <v>78</v>
      </c>
      <c r="AV826" s="14" t="s">
        <v>157</v>
      </c>
      <c r="AW826" s="14" t="s">
        <v>31</v>
      </c>
      <c r="AX826" s="14" t="s">
        <v>76</v>
      </c>
      <c r="AY826" s="176" t="s">
        <v>151</v>
      </c>
    </row>
    <row r="827" spans="2:65" s="1" customFormat="1" ht="16.5" customHeight="1">
      <c r="B827" s="146"/>
      <c r="C827" s="147" t="s">
        <v>1332</v>
      </c>
      <c r="D827" s="147" t="s">
        <v>153</v>
      </c>
      <c r="E827" s="148" t="s">
        <v>1333</v>
      </c>
      <c r="F827" s="149" t="s">
        <v>1334</v>
      </c>
      <c r="G827" s="150" t="s">
        <v>446</v>
      </c>
      <c r="H827" s="151">
        <v>7</v>
      </c>
      <c r="I827" s="152"/>
      <c r="J827" s="153">
        <f>ROUND(I827*H827,2)</f>
        <v>0</v>
      </c>
      <c r="K827" s="149" t="s">
        <v>1</v>
      </c>
      <c r="L827" s="31"/>
      <c r="M827" s="154" t="s">
        <v>1</v>
      </c>
      <c r="N827" s="155" t="s">
        <v>40</v>
      </c>
      <c r="O827" s="50"/>
      <c r="P827" s="156">
        <f>O827*H827</f>
        <v>0</v>
      </c>
      <c r="Q827" s="156">
        <v>0</v>
      </c>
      <c r="R827" s="156">
        <f>Q827*H827</f>
        <v>0</v>
      </c>
      <c r="S827" s="156">
        <v>0</v>
      </c>
      <c r="T827" s="157">
        <f>S827*H827</f>
        <v>0</v>
      </c>
      <c r="AR827" s="17" t="s">
        <v>227</v>
      </c>
      <c r="AT827" s="17" t="s">
        <v>153</v>
      </c>
      <c r="AU827" s="17" t="s">
        <v>78</v>
      </c>
      <c r="AY827" s="17" t="s">
        <v>151</v>
      </c>
      <c r="BE827" s="158">
        <f>IF(N827="základní",J827,0)</f>
        <v>0</v>
      </c>
      <c r="BF827" s="158">
        <f>IF(N827="snížená",J827,0)</f>
        <v>0</v>
      </c>
      <c r="BG827" s="158">
        <f>IF(N827="zákl. přenesená",J827,0)</f>
        <v>0</v>
      </c>
      <c r="BH827" s="158">
        <f>IF(N827="sníž. přenesená",J827,0)</f>
        <v>0</v>
      </c>
      <c r="BI827" s="158">
        <f>IF(N827="nulová",J827,0)</f>
        <v>0</v>
      </c>
      <c r="BJ827" s="17" t="s">
        <v>76</v>
      </c>
      <c r="BK827" s="158">
        <f>ROUND(I827*H827,2)</f>
        <v>0</v>
      </c>
      <c r="BL827" s="17" t="s">
        <v>227</v>
      </c>
      <c r="BM827" s="17" t="s">
        <v>1335</v>
      </c>
    </row>
    <row r="828" spans="2:65" s="13" customFormat="1" ht="11.25">
      <c r="B828" s="167"/>
      <c r="D828" s="160" t="s">
        <v>159</v>
      </c>
      <c r="E828" s="168" t="s">
        <v>1</v>
      </c>
      <c r="F828" s="169" t="s">
        <v>1336</v>
      </c>
      <c r="H828" s="170">
        <v>7</v>
      </c>
      <c r="I828" s="171"/>
      <c r="L828" s="167"/>
      <c r="M828" s="172"/>
      <c r="N828" s="173"/>
      <c r="O828" s="173"/>
      <c r="P828" s="173"/>
      <c r="Q828" s="173"/>
      <c r="R828" s="173"/>
      <c r="S828" s="173"/>
      <c r="T828" s="174"/>
      <c r="AT828" s="168" t="s">
        <v>159</v>
      </c>
      <c r="AU828" s="168" t="s">
        <v>78</v>
      </c>
      <c r="AV828" s="13" t="s">
        <v>78</v>
      </c>
      <c r="AW828" s="13" t="s">
        <v>31</v>
      </c>
      <c r="AX828" s="13" t="s">
        <v>69</v>
      </c>
      <c r="AY828" s="168" t="s">
        <v>151</v>
      </c>
    </row>
    <row r="829" spans="2:65" s="14" customFormat="1" ht="11.25">
      <c r="B829" s="175"/>
      <c r="D829" s="160" t="s">
        <v>159</v>
      </c>
      <c r="E829" s="176" t="s">
        <v>1</v>
      </c>
      <c r="F829" s="177" t="s">
        <v>162</v>
      </c>
      <c r="H829" s="178">
        <v>7</v>
      </c>
      <c r="I829" s="179"/>
      <c r="L829" s="175"/>
      <c r="M829" s="180"/>
      <c r="N829" s="181"/>
      <c r="O829" s="181"/>
      <c r="P829" s="181"/>
      <c r="Q829" s="181"/>
      <c r="R829" s="181"/>
      <c r="S829" s="181"/>
      <c r="T829" s="182"/>
      <c r="AT829" s="176" t="s">
        <v>159</v>
      </c>
      <c r="AU829" s="176" t="s">
        <v>78</v>
      </c>
      <c r="AV829" s="14" t="s">
        <v>157</v>
      </c>
      <c r="AW829" s="14" t="s">
        <v>31</v>
      </c>
      <c r="AX829" s="14" t="s">
        <v>76</v>
      </c>
      <c r="AY829" s="176" t="s">
        <v>151</v>
      </c>
    </row>
    <row r="830" spans="2:65" s="1" customFormat="1" ht="16.5" customHeight="1">
      <c r="B830" s="146"/>
      <c r="C830" s="147" t="s">
        <v>1337</v>
      </c>
      <c r="D830" s="147" t="s">
        <v>153</v>
      </c>
      <c r="E830" s="148" t="s">
        <v>1338</v>
      </c>
      <c r="F830" s="149" t="s">
        <v>1339</v>
      </c>
      <c r="G830" s="150" t="s">
        <v>446</v>
      </c>
      <c r="H830" s="151">
        <v>2.5</v>
      </c>
      <c r="I830" s="152"/>
      <c r="J830" s="153">
        <f>ROUND(I830*H830,2)</f>
        <v>0</v>
      </c>
      <c r="K830" s="149" t="s">
        <v>1</v>
      </c>
      <c r="L830" s="31"/>
      <c r="M830" s="154" t="s">
        <v>1</v>
      </c>
      <c r="N830" s="155" t="s">
        <v>40</v>
      </c>
      <c r="O830" s="50"/>
      <c r="P830" s="156">
        <f>O830*H830</f>
        <v>0</v>
      </c>
      <c r="Q830" s="156">
        <v>0</v>
      </c>
      <c r="R830" s="156">
        <f>Q830*H830</f>
        <v>0</v>
      </c>
      <c r="S830" s="156">
        <v>0</v>
      </c>
      <c r="T830" s="157">
        <f>S830*H830</f>
        <v>0</v>
      </c>
      <c r="AR830" s="17" t="s">
        <v>227</v>
      </c>
      <c r="AT830" s="17" t="s">
        <v>153</v>
      </c>
      <c r="AU830" s="17" t="s">
        <v>78</v>
      </c>
      <c r="AY830" s="17" t="s">
        <v>151</v>
      </c>
      <c r="BE830" s="158">
        <f>IF(N830="základní",J830,0)</f>
        <v>0</v>
      </c>
      <c r="BF830" s="158">
        <f>IF(N830="snížená",J830,0)</f>
        <v>0</v>
      </c>
      <c r="BG830" s="158">
        <f>IF(N830="zákl. přenesená",J830,0)</f>
        <v>0</v>
      </c>
      <c r="BH830" s="158">
        <f>IF(N830="sníž. přenesená",J830,0)</f>
        <v>0</v>
      </c>
      <c r="BI830" s="158">
        <f>IF(N830="nulová",J830,0)</f>
        <v>0</v>
      </c>
      <c r="BJ830" s="17" t="s">
        <v>76</v>
      </c>
      <c r="BK830" s="158">
        <f>ROUND(I830*H830,2)</f>
        <v>0</v>
      </c>
      <c r="BL830" s="17" t="s">
        <v>227</v>
      </c>
      <c r="BM830" s="17" t="s">
        <v>1340</v>
      </c>
    </row>
    <row r="831" spans="2:65" s="1" customFormat="1" ht="22.5" customHeight="1">
      <c r="B831" s="146"/>
      <c r="C831" s="147" t="s">
        <v>1341</v>
      </c>
      <c r="D831" s="147" t="s">
        <v>153</v>
      </c>
      <c r="E831" s="148" t="s">
        <v>1342</v>
      </c>
      <c r="F831" s="149" t="s">
        <v>1343</v>
      </c>
      <c r="G831" s="150" t="s">
        <v>156</v>
      </c>
      <c r="H831" s="151">
        <v>1.75</v>
      </c>
      <c r="I831" s="152"/>
      <c r="J831" s="153">
        <f>ROUND(I831*H831,2)</f>
        <v>0</v>
      </c>
      <c r="K831" s="149" t="s">
        <v>1</v>
      </c>
      <c r="L831" s="31"/>
      <c r="M831" s="154" t="s">
        <v>1</v>
      </c>
      <c r="N831" s="155" t="s">
        <v>40</v>
      </c>
      <c r="O831" s="50"/>
      <c r="P831" s="156">
        <f>O831*H831</f>
        <v>0</v>
      </c>
      <c r="Q831" s="156">
        <v>0</v>
      </c>
      <c r="R831" s="156">
        <f>Q831*H831</f>
        <v>0</v>
      </c>
      <c r="S831" s="156">
        <v>0</v>
      </c>
      <c r="T831" s="157">
        <f>S831*H831</f>
        <v>0</v>
      </c>
      <c r="AR831" s="17" t="s">
        <v>227</v>
      </c>
      <c r="AT831" s="17" t="s">
        <v>153</v>
      </c>
      <c r="AU831" s="17" t="s">
        <v>78</v>
      </c>
      <c r="AY831" s="17" t="s">
        <v>151</v>
      </c>
      <c r="BE831" s="158">
        <f>IF(N831="základní",J831,0)</f>
        <v>0</v>
      </c>
      <c r="BF831" s="158">
        <f>IF(N831="snížená",J831,0)</f>
        <v>0</v>
      </c>
      <c r="BG831" s="158">
        <f>IF(N831="zákl. přenesená",J831,0)</f>
        <v>0</v>
      </c>
      <c r="BH831" s="158">
        <f>IF(N831="sníž. přenesená",J831,0)</f>
        <v>0</v>
      </c>
      <c r="BI831" s="158">
        <f>IF(N831="nulová",J831,0)</f>
        <v>0</v>
      </c>
      <c r="BJ831" s="17" t="s">
        <v>76</v>
      </c>
      <c r="BK831" s="158">
        <f>ROUND(I831*H831,2)</f>
        <v>0</v>
      </c>
      <c r="BL831" s="17" t="s">
        <v>227</v>
      </c>
      <c r="BM831" s="17" t="s">
        <v>1344</v>
      </c>
    </row>
    <row r="832" spans="2:65" s="13" customFormat="1" ht="11.25">
      <c r="B832" s="167"/>
      <c r="D832" s="160" t="s">
        <v>159</v>
      </c>
      <c r="E832" s="168" t="s">
        <v>1</v>
      </c>
      <c r="F832" s="169" t="s">
        <v>1345</v>
      </c>
      <c r="H832" s="170">
        <v>1.75</v>
      </c>
      <c r="I832" s="171"/>
      <c r="L832" s="167"/>
      <c r="M832" s="172"/>
      <c r="N832" s="173"/>
      <c r="O832" s="173"/>
      <c r="P832" s="173"/>
      <c r="Q832" s="173"/>
      <c r="R832" s="173"/>
      <c r="S832" s="173"/>
      <c r="T832" s="174"/>
      <c r="AT832" s="168" t="s">
        <v>159</v>
      </c>
      <c r="AU832" s="168" t="s">
        <v>78</v>
      </c>
      <c r="AV832" s="13" t="s">
        <v>78</v>
      </c>
      <c r="AW832" s="13" t="s">
        <v>31</v>
      </c>
      <c r="AX832" s="13" t="s">
        <v>69</v>
      </c>
      <c r="AY832" s="168" t="s">
        <v>151</v>
      </c>
    </row>
    <row r="833" spans="2:65" s="14" customFormat="1" ht="11.25">
      <c r="B833" s="175"/>
      <c r="D833" s="160" t="s">
        <v>159</v>
      </c>
      <c r="E833" s="176" t="s">
        <v>1</v>
      </c>
      <c r="F833" s="177" t="s">
        <v>162</v>
      </c>
      <c r="H833" s="178">
        <v>1.75</v>
      </c>
      <c r="I833" s="179"/>
      <c r="L833" s="175"/>
      <c r="M833" s="180"/>
      <c r="N833" s="181"/>
      <c r="O833" s="181"/>
      <c r="P833" s="181"/>
      <c r="Q833" s="181"/>
      <c r="R833" s="181"/>
      <c r="S833" s="181"/>
      <c r="T833" s="182"/>
      <c r="AT833" s="176" t="s">
        <v>159</v>
      </c>
      <c r="AU833" s="176" t="s">
        <v>78</v>
      </c>
      <c r="AV833" s="14" t="s">
        <v>157</v>
      </c>
      <c r="AW833" s="14" t="s">
        <v>31</v>
      </c>
      <c r="AX833" s="14" t="s">
        <v>76</v>
      </c>
      <c r="AY833" s="176" t="s">
        <v>151</v>
      </c>
    </row>
    <row r="834" spans="2:65" s="1" customFormat="1" ht="16.5" customHeight="1">
      <c r="B834" s="146"/>
      <c r="C834" s="147" t="s">
        <v>1346</v>
      </c>
      <c r="D834" s="147" t="s">
        <v>153</v>
      </c>
      <c r="E834" s="148" t="s">
        <v>1347</v>
      </c>
      <c r="F834" s="149" t="s">
        <v>1348</v>
      </c>
      <c r="G834" s="150" t="s">
        <v>446</v>
      </c>
      <c r="H834" s="151">
        <v>6.5</v>
      </c>
      <c r="I834" s="152"/>
      <c r="J834" s="153">
        <f>ROUND(I834*H834,2)</f>
        <v>0</v>
      </c>
      <c r="K834" s="149" t="s">
        <v>1</v>
      </c>
      <c r="L834" s="31"/>
      <c r="M834" s="154" t="s">
        <v>1</v>
      </c>
      <c r="N834" s="155" t="s">
        <v>40</v>
      </c>
      <c r="O834" s="50"/>
      <c r="P834" s="156">
        <f>O834*H834</f>
        <v>0</v>
      </c>
      <c r="Q834" s="156">
        <v>0</v>
      </c>
      <c r="R834" s="156">
        <f>Q834*H834</f>
        <v>0</v>
      </c>
      <c r="S834" s="156">
        <v>0</v>
      </c>
      <c r="T834" s="157">
        <f>S834*H834</f>
        <v>0</v>
      </c>
      <c r="AR834" s="17" t="s">
        <v>227</v>
      </c>
      <c r="AT834" s="17" t="s">
        <v>153</v>
      </c>
      <c r="AU834" s="17" t="s">
        <v>78</v>
      </c>
      <c r="AY834" s="17" t="s">
        <v>151</v>
      </c>
      <c r="BE834" s="158">
        <f>IF(N834="základní",J834,0)</f>
        <v>0</v>
      </c>
      <c r="BF834" s="158">
        <f>IF(N834="snížená",J834,0)</f>
        <v>0</v>
      </c>
      <c r="BG834" s="158">
        <f>IF(N834="zákl. přenesená",J834,0)</f>
        <v>0</v>
      </c>
      <c r="BH834" s="158">
        <f>IF(N834="sníž. přenesená",J834,0)</f>
        <v>0</v>
      </c>
      <c r="BI834" s="158">
        <f>IF(N834="nulová",J834,0)</f>
        <v>0</v>
      </c>
      <c r="BJ834" s="17" t="s">
        <v>76</v>
      </c>
      <c r="BK834" s="158">
        <f>ROUND(I834*H834,2)</f>
        <v>0</v>
      </c>
      <c r="BL834" s="17" t="s">
        <v>227</v>
      </c>
      <c r="BM834" s="17" t="s">
        <v>1349</v>
      </c>
    </row>
    <row r="835" spans="2:65" s="1" customFormat="1" ht="16.5" customHeight="1">
      <c r="B835" s="146"/>
      <c r="C835" s="147" t="s">
        <v>1350</v>
      </c>
      <c r="D835" s="147" t="s">
        <v>153</v>
      </c>
      <c r="E835" s="148" t="s">
        <v>1351</v>
      </c>
      <c r="F835" s="149" t="s">
        <v>1352</v>
      </c>
      <c r="G835" s="150" t="s">
        <v>446</v>
      </c>
      <c r="H835" s="151">
        <v>1.65</v>
      </c>
      <c r="I835" s="152"/>
      <c r="J835" s="153">
        <f>ROUND(I835*H835,2)</f>
        <v>0</v>
      </c>
      <c r="K835" s="149" t="s">
        <v>1</v>
      </c>
      <c r="L835" s="31"/>
      <c r="M835" s="154" t="s">
        <v>1</v>
      </c>
      <c r="N835" s="155" t="s">
        <v>40</v>
      </c>
      <c r="O835" s="50"/>
      <c r="P835" s="156">
        <f>O835*H835</f>
        <v>0</v>
      </c>
      <c r="Q835" s="156">
        <v>0</v>
      </c>
      <c r="R835" s="156">
        <f>Q835*H835</f>
        <v>0</v>
      </c>
      <c r="S835" s="156">
        <v>0</v>
      </c>
      <c r="T835" s="157">
        <f>S835*H835</f>
        <v>0</v>
      </c>
      <c r="AR835" s="17" t="s">
        <v>227</v>
      </c>
      <c r="AT835" s="17" t="s">
        <v>153</v>
      </c>
      <c r="AU835" s="17" t="s">
        <v>78</v>
      </c>
      <c r="AY835" s="17" t="s">
        <v>151</v>
      </c>
      <c r="BE835" s="158">
        <f>IF(N835="základní",J835,0)</f>
        <v>0</v>
      </c>
      <c r="BF835" s="158">
        <f>IF(N835="snížená",J835,0)</f>
        <v>0</v>
      </c>
      <c r="BG835" s="158">
        <f>IF(N835="zákl. přenesená",J835,0)</f>
        <v>0</v>
      </c>
      <c r="BH835" s="158">
        <f>IF(N835="sníž. přenesená",J835,0)</f>
        <v>0</v>
      </c>
      <c r="BI835" s="158">
        <f>IF(N835="nulová",J835,0)</f>
        <v>0</v>
      </c>
      <c r="BJ835" s="17" t="s">
        <v>76</v>
      </c>
      <c r="BK835" s="158">
        <f>ROUND(I835*H835,2)</f>
        <v>0</v>
      </c>
      <c r="BL835" s="17" t="s">
        <v>227</v>
      </c>
      <c r="BM835" s="17" t="s">
        <v>1353</v>
      </c>
    </row>
    <row r="836" spans="2:65" s="1" customFormat="1" ht="22.5" customHeight="1">
      <c r="B836" s="146"/>
      <c r="C836" s="147" t="s">
        <v>1354</v>
      </c>
      <c r="D836" s="147" t="s">
        <v>153</v>
      </c>
      <c r="E836" s="148" t="s">
        <v>1355</v>
      </c>
      <c r="F836" s="149" t="s">
        <v>1356</v>
      </c>
      <c r="G836" s="150" t="s">
        <v>446</v>
      </c>
      <c r="H836" s="151">
        <v>68</v>
      </c>
      <c r="I836" s="152"/>
      <c r="J836" s="153">
        <f>ROUND(I836*H836,2)</f>
        <v>0</v>
      </c>
      <c r="K836" s="149" t="s">
        <v>1</v>
      </c>
      <c r="L836" s="31"/>
      <c r="M836" s="154" t="s">
        <v>1</v>
      </c>
      <c r="N836" s="155" t="s">
        <v>40</v>
      </c>
      <c r="O836" s="50"/>
      <c r="P836" s="156">
        <f>O836*H836</f>
        <v>0</v>
      </c>
      <c r="Q836" s="156">
        <v>0</v>
      </c>
      <c r="R836" s="156">
        <f>Q836*H836</f>
        <v>0</v>
      </c>
      <c r="S836" s="156">
        <v>0</v>
      </c>
      <c r="T836" s="157">
        <f>S836*H836</f>
        <v>0</v>
      </c>
      <c r="AR836" s="17" t="s">
        <v>227</v>
      </c>
      <c r="AT836" s="17" t="s">
        <v>153</v>
      </c>
      <c r="AU836" s="17" t="s">
        <v>78</v>
      </c>
      <c r="AY836" s="17" t="s">
        <v>151</v>
      </c>
      <c r="BE836" s="158">
        <f>IF(N836="základní",J836,0)</f>
        <v>0</v>
      </c>
      <c r="BF836" s="158">
        <f>IF(N836="snížená",J836,0)</f>
        <v>0</v>
      </c>
      <c r="BG836" s="158">
        <f>IF(N836="zákl. přenesená",J836,0)</f>
        <v>0</v>
      </c>
      <c r="BH836" s="158">
        <f>IF(N836="sníž. přenesená",J836,0)</f>
        <v>0</v>
      </c>
      <c r="BI836" s="158">
        <f>IF(N836="nulová",J836,0)</f>
        <v>0</v>
      </c>
      <c r="BJ836" s="17" t="s">
        <v>76</v>
      </c>
      <c r="BK836" s="158">
        <f>ROUND(I836*H836,2)</f>
        <v>0</v>
      </c>
      <c r="BL836" s="17" t="s">
        <v>227</v>
      </c>
      <c r="BM836" s="17" t="s">
        <v>1357</v>
      </c>
    </row>
    <row r="837" spans="2:65" s="13" customFormat="1" ht="11.25">
      <c r="B837" s="167"/>
      <c r="D837" s="160" t="s">
        <v>159</v>
      </c>
      <c r="E837" s="168" t="s">
        <v>1</v>
      </c>
      <c r="F837" s="169" t="s">
        <v>1358</v>
      </c>
      <c r="H837" s="170">
        <v>68</v>
      </c>
      <c r="I837" s="171"/>
      <c r="L837" s="167"/>
      <c r="M837" s="172"/>
      <c r="N837" s="173"/>
      <c r="O837" s="173"/>
      <c r="P837" s="173"/>
      <c r="Q837" s="173"/>
      <c r="R837" s="173"/>
      <c r="S837" s="173"/>
      <c r="T837" s="174"/>
      <c r="AT837" s="168" t="s">
        <v>159</v>
      </c>
      <c r="AU837" s="168" t="s">
        <v>78</v>
      </c>
      <c r="AV837" s="13" t="s">
        <v>78</v>
      </c>
      <c r="AW837" s="13" t="s">
        <v>31</v>
      </c>
      <c r="AX837" s="13" t="s">
        <v>69</v>
      </c>
      <c r="AY837" s="168" t="s">
        <v>151</v>
      </c>
    </row>
    <row r="838" spans="2:65" s="14" customFormat="1" ht="11.25">
      <c r="B838" s="175"/>
      <c r="D838" s="160" t="s">
        <v>159</v>
      </c>
      <c r="E838" s="176" t="s">
        <v>1</v>
      </c>
      <c r="F838" s="177" t="s">
        <v>162</v>
      </c>
      <c r="H838" s="178">
        <v>68</v>
      </c>
      <c r="I838" s="179"/>
      <c r="L838" s="175"/>
      <c r="M838" s="180"/>
      <c r="N838" s="181"/>
      <c r="O838" s="181"/>
      <c r="P838" s="181"/>
      <c r="Q838" s="181"/>
      <c r="R838" s="181"/>
      <c r="S838" s="181"/>
      <c r="T838" s="182"/>
      <c r="AT838" s="176" t="s">
        <v>159</v>
      </c>
      <c r="AU838" s="176" t="s">
        <v>78</v>
      </c>
      <c r="AV838" s="14" t="s">
        <v>157</v>
      </c>
      <c r="AW838" s="14" t="s">
        <v>31</v>
      </c>
      <c r="AX838" s="14" t="s">
        <v>76</v>
      </c>
      <c r="AY838" s="176" t="s">
        <v>151</v>
      </c>
    </row>
    <row r="839" spans="2:65" s="1" customFormat="1" ht="16.5" customHeight="1">
      <c r="B839" s="146"/>
      <c r="C839" s="147" t="s">
        <v>1359</v>
      </c>
      <c r="D839" s="147" t="s">
        <v>153</v>
      </c>
      <c r="E839" s="148" t="s">
        <v>1360</v>
      </c>
      <c r="F839" s="149" t="s">
        <v>1361</v>
      </c>
      <c r="G839" s="150" t="s">
        <v>446</v>
      </c>
      <c r="H839" s="151">
        <v>15</v>
      </c>
      <c r="I839" s="152"/>
      <c r="J839" s="153">
        <f t="shared" ref="J839:J844" si="20">ROUND(I839*H839,2)</f>
        <v>0</v>
      </c>
      <c r="K839" s="149" t="s">
        <v>1</v>
      </c>
      <c r="L839" s="31"/>
      <c r="M839" s="154" t="s">
        <v>1</v>
      </c>
      <c r="N839" s="155" t="s">
        <v>40</v>
      </c>
      <c r="O839" s="50"/>
      <c r="P839" s="156">
        <f t="shared" ref="P839:P844" si="21">O839*H839</f>
        <v>0</v>
      </c>
      <c r="Q839" s="156">
        <v>0</v>
      </c>
      <c r="R839" s="156">
        <f t="shared" ref="R839:R844" si="22">Q839*H839</f>
        <v>0</v>
      </c>
      <c r="S839" s="156">
        <v>0</v>
      </c>
      <c r="T839" s="157">
        <f t="shared" ref="T839:T844" si="23">S839*H839</f>
        <v>0</v>
      </c>
      <c r="AR839" s="17" t="s">
        <v>227</v>
      </c>
      <c r="AT839" s="17" t="s">
        <v>153</v>
      </c>
      <c r="AU839" s="17" t="s">
        <v>78</v>
      </c>
      <c r="AY839" s="17" t="s">
        <v>151</v>
      </c>
      <c r="BE839" s="158">
        <f t="shared" ref="BE839:BE844" si="24">IF(N839="základní",J839,0)</f>
        <v>0</v>
      </c>
      <c r="BF839" s="158">
        <f t="shared" ref="BF839:BF844" si="25">IF(N839="snížená",J839,0)</f>
        <v>0</v>
      </c>
      <c r="BG839" s="158">
        <f t="shared" ref="BG839:BG844" si="26">IF(N839="zákl. přenesená",J839,0)</f>
        <v>0</v>
      </c>
      <c r="BH839" s="158">
        <f t="shared" ref="BH839:BH844" si="27">IF(N839="sníž. přenesená",J839,0)</f>
        <v>0</v>
      </c>
      <c r="BI839" s="158">
        <f t="shared" ref="BI839:BI844" si="28">IF(N839="nulová",J839,0)</f>
        <v>0</v>
      </c>
      <c r="BJ839" s="17" t="s">
        <v>76</v>
      </c>
      <c r="BK839" s="158">
        <f t="shared" ref="BK839:BK844" si="29">ROUND(I839*H839,2)</f>
        <v>0</v>
      </c>
      <c r="BL839" s="17" t="s">
        <v>227</v>
      </c>
      <c r="BM839" s="17" t="s">
        <v>1362</v>
      </c>
    </row>
    <row r="840" spans="2:65" s="1" customFormat="1" ht="16.5" customHeight="1">
      <c r="B840" s="146"/>
      <c r="C840" s="147" t="s">
        <v>1363</v>
      </c>
      <c r="D840" s="147" t="s">
        <v>153</v>
      </c>
      <c r="E840" s="148" t="s">
        <v>1364</v>
      </c>
      <c r="F840" s="149" t="s">
        <v>1365</v>
      </c>
      <c r="G840" s="150" t="s">
        <v>225</v>
      </c>
      <c r="H840" s="151">
        <v>4</v>
      </c>
      <c r="I840" s="152"/>
      <c r="J840" s="153">
        <f t="shared" si="20"/>
        <v>0</v>
      </c>
      <c r="K840" s="149" t="s">
        <v>1</v>
      </c>
      <c r="L840" s="31"/>
      <c r="M840" s="154" t="s">
        <v>1</v>
      </c>
      <c r="N840" s="155" t="s">
        <v>40</v>
      </c>
      <c r="O840" s="50"/>
      <c r="P840" s="156">
        <f t="shared" si="21"/>
        <v>0</v>
      </c>
      <c r="Q840" s="156">
        <v>0</v>
      </c>
      <c r="R840" s="156">
        <f t="shared" si="22"/>
        <v>0</v>
      </c>
      <c r="S840" s="156">
        <v>0</v>
      </c>
      <c r="T840" s="157">
        <f t="shared" si="23"/>
        <v>0</v>
      </c>
      <c r="AR840" s="17" t="s">
        <v>227</v>
      </c>
      <c r="AT840" s="17" t="s">
        <v>153</v>
      </c>
      <c r="AU840" s="17" t="s">
        <v>78</v>
      </c>
      <c r="AY840" s="17" t="s">
        <v>151</v>
      </c>
      <c r="BE840" s="158">
        <f t="shared" si="24"/>
        <v>0</v>
      </c>
      <c r="BF840" s="158">
        <f t="shared" si="25"/>
        <v>0</v>
      </c>
      <c r="BG840" s="158">
        <f t="shared" si="26"/>
        <v>0</v>
      </c>
      <c r="BH840" s="158">
        <f t="shared" si="27"/>
        <v>0</v>
      </c>
      <c r="BI840" s="158">
        <f t="shared" si="28"/>
        <v>0</v>
      </c>
      <c r="BJ840" s="17" t="s">
        <v>76</v>
      </c>
      <c r="BK840" s="158">
        <f t="shared" si="29"/>
        <v>0</v>
      </c>
      <c r="BL840" s="17" t="s">
        <v>227</v>
      </c>
      <c r="BM840" s="17" t="s">
        <v>1366</v>
      </c>
    </row>
    <row r="841" spans="2:65" s="1" customFormat="1" ht="16.5" customHeight="1">
      <c r="B841" s="146"/>
      <c r="C841" s="147" t="s">
        <v>1367</v>
      </c>
      <c r="D841" s="147" t="s">
        <v>153</v>
      </c>
      <c r="E841" s="148" t="s">
        <v>1368</v>
      </c>
      <c r="F841" s="149" t="s">
        <v>1369</v>
      </c>
      <c r="G841" s="150" t="s">
        <v>225</v>
      </c>
      <c r="H841" s="151">
        <v>2.7</v>
      </c>
      <c r="I841" s="152"/>
      <c r="J841" s="153">
        <f t="shared" si="20"/>
        <v>0</v>
      </c>
      <c r="K841" s="149" t="s">
        <v>1</v>
      </c>
      <c r="L841" s="31"/>
      <c r="M841" s="154" t="s">
        <v>1</v>
      </c>
      <c r="N841" s="155" t="s">
        <v>40</v>
      </c>
      <c r="O841" s="50"/>
      <c r="P841" s="156">
        <f t="shared" si="21"/>
        <v>0</v>
      </c>
      <c r="Q841" s="156">
        <v>0</v>
      </c>
      <c r="R841" s="156">
        <f t="shared" si="22"/>
        <v>0</v>
      </c>
      <c r="S841" s="156">
        <v>0</v>
      </c>
      <c r="T841" s="157">
        <f t="shared" si="23"/>
        <v>0</v>
      </c>
      <c r="AR841" s="17" t="s">
        <v>227</v>
      </c>
      <c r="AT841" s="17" t="s">
        <v>153</v>
      </c>
      <c r="AU841" s="17" t="s">
        <v>78</v>
      </c>
      <c r="AY841" s="17" t="s">
        <v>151</v>
      </c>
      <c r="BE841" s="158">
        <f t="shared" si="24"/>
        <v>0</v>
      </c>
      <c r="BF841" s="158">
        <f t="shared" si="25"/>
        <v>0</v>
      </c>
      <c r="BG841" s="158">
        <f t="shared" si="26"/>
        <v>0</v>
      </c>
      <c r="BH841" s="158">
        <f t="shared" si="27"/>
        <v>0</v>
      </c>
      <c r="BI841" s="158">
        <f t="shared" si="28"/>
        <v>0</v>
      </c>
      <c r="BJ841" s="17" t="s">
        <v>76</v>
      </c>
      <c r="BK841" s="158">
        <f t="shared" si="29"/>
        <v>0</v>
      </c>
      <c r="BL841" s="17" t="s">
        <v>227</v>
      </c>
      <c r="BM841" s="17" t="s">
        <v>1370</v>
      </c>
    </row>
    <row r="842" spans="2:65" s="1" customFormat="1" ht="16.5" customHeight="1">
      <c r="B842" s="146"/>
      <c r="C842" s="147" t="s">
        <v>1371</v>
      </c>
      <c r="D842" s="147" t="s">
        <v>153</v>
      </c>
      <c r="E842" s="148" t="s">
        <v>1372</v>
      </c>
      <c r="F842" s="149" t="s">
        <v>1373</v>
      </c>
      <c r="G842" s="150" t="s">
        <v>446</v>
      </c>
      <c r="H842" s="151">
        <v>3.4</v>
      </c>
      <c r="I842" s="152"/>
      <c r="J842" s="153">
        <f t="shared" si="20"/>
        <v>0</v>
      </c>
      <c r="K842" s="149" t="s">
        <v>1</v>
      </c>
      <c r="L842" s="31"/>
      <c r="M842" s="154" t="s">
        <v>1</v>
      </c>
      <c r="N842" s="155" t="s">
        <v>40</v>
      </c>
      <c r="O842" s="50"/>
      <c r="P842" s="156">
        <f t="shared" si="21"/>
        <v>0</v>
      </c>
      <c r="Q842" s="156">
        <v>0</v>
      </c>
      <c r="R842" s="156">
        <f t="shared" si="22"/>
        <v>0</v>
      </c>
      <c r="S842" s="156">
        <v>0</v>
      </c>
      <c r="T842" s="157">
        <f t="shared" si="23"/>
        <v>0</v>
      </c>
      <c r="AR842" s="17" t="s">
        <v>227</v>
      </c>
      <c r="AT842" s="17" t="s">
        <v>153</v>
      </c>
      <c r="AU842" s="17" t="s">
        <v>78</v>
      </c>
      <c r="AY842" s="17" t="s">
        <v>151</v>
      </c>
      <c r="BE842" s="158">
        <f t="shared" si="24"/>
        <v>0</v>
      </c>
      <c r="BF842" s="158">
        <f t="shared" si="25"/>
        <v>0</v>
      </c>
      <c r="BG842" s="158">
        <f t="shared" si="26"/>
        <v>0</v>
      </c>
      <c r="BH842" s="158">
        <f t="shared" si="27"/>
        <v>0</v>
      </c>
      <c r="BI842" s="158">
        <f t="shared" si="28"/>
        <v>0</v>
      </c>
      <c r="BJ842" s="17" t="s">
        <v>76</v>
      </c>
      <c r="BK842" s="158">
        <f t="shared" si="29"/>
        <v>0</v>
      </c>
      <c r="BL842" s="17" t="s">
        <v>227</v>
      </c>
      <c r="BM842" s="17" t="s">
        <v>1374</v>
      </c>
    </row>
    <row r="843" spans="2:65" s="1" customFormat="1" ht="16.5" customHeight="1">
      <c r="B843" s="146"/>
      <c r="C843" s="147" t="s">
        <v>1375</v>
      </c>
      <c r="D843" s="147" t="s">
        <v>153</v>
      </c>
      <c r="E843" s="148" t="s">
        <v>1376</v>
      </c>
      <c r="F843" s="149" t="s">
        <v>1377</v>
      </c>
      <c r="G843" s="150" t="s">
        <v>446</v>
      </c>
      <c r="H843" s="151">
        <v>34</v>
      </c>
      <c r="I843" s="152"/>
      <c r="J843" s="153">
        <f t="shared" si="20"/>
        <v>0</v>
      </c>
      <c r="K843" s="149" t="s">
        <v>1</v>
      </c>
      <c r="L843" s="31"/>
      <c r="M843" s="154" t="s">
        <v>1</v>
      </c>
      <c r="N843" s="155" t="s">
        <v>40</v>
      </c>
      <c r="O843" s="50"/>
      <c r="P843" s="156">
        <f t="shared" si="21"/>
        <v>0</v>
      </c>
      <c r="Q843" s="156">
        <v>0</v>
      </c>
      <c r="R843" s="156">
        <f t="shared" si="22"/>
        <v>0</v>
      </c>
      <c r="S843" s="156">
        <v>0</v>
      </c>
      <c r="T843" s="157">
        <f t="shared" si="23"/>
        <v>0</v>
      </c>
      <c r="AR843" s="17" t="s">
        <v>227</v>
      </c>
      <c r="AT843" s="17" t="s">
        <v>153</v>
      </c>
      <c r="AU843" s="17" t="s">
        <v>78</v>
      </c>
      <c r="AY843" s="17" t="s">
        <v>151</v>
      </c>
      <c r="BE843" s="158">
        <f t="shared" si="24"/>
        <v>0</v>
      </c>
      <c r="BF843" s="158">
        <f t="shared" si="25"/>
        <v>0</v>
      </c>
      <c r="BG843" s="158">
        <f t="shared" si="26"/>
        <v>0</v>
      </c>
      <c r="BH843" s="158">
        <f t="shared" si="27"/>
        <v>0</v>
      </c>
      <c r="BI843" s="158">
        <f t="shared" si="28"/>
        <v>0</v>
      </c>
      <c r="BJ843" s="17" t="s">
        <v>76</v>
      </c>
      <c r="BK843" s="158">
        <f t="shared" si="29"/>
        <v>0</v>
      </c>
      <c r="BL843" s="17" t="s">
        <v>227</v>
      </c>
      <c r="BM843" s="17" t="s">
        <v>1378</v>
      </c>
    </row>
    <row r="844" spans="2:65" s="1" customFormat="1" ht="16.5" customHeight="1">
      <c r="B844" s="146"/>
      <c r="C844" s="147" t="s">
        <v>1379</v>
      </c>
      <c r="D844" s="147" t="s">
        <v>153</v>
      </c>
      <c r="E844" s="148" t="s">
        <v>1380</v>
      </c>
      <c r="F844" s="149" t="s">
        <v>1381</v>
      </c>
      <c r="G844" s="150" t="s">
        <v>1178</v>
      </c>
      <c r="H844" s="201"/>
      <c r="I844" s="152"/>
      <c r="J844" s="153">
        <f t="shared" si="20"/>
        <v>0</v>
      </c>
      <c r="K844" s="149" t="s">
        <v>1</v>
      </c>
      <c r="L844" s="31"/>
      <c r="M844" s="154" t="s">
        <v>1</v>
      </c>
      <c r="N844" s="155" t="s">
        <v>40</v>
      </c>
      <c r="O844" s="50"/>
      <c r="P844" s="156">
        <f t="shared" si="21"/>
        <v>0</v>
      </c>
      <c r="Q844" s="156">
        <v>0</v>
      </c>
      <c r="R844" s="156">
        <f t="shared" si="22"/>
        <v>0</v>
      </c>
      <c r="S844" s="156">
        <v>0</v>
      </c>
      <c r="T844" s="157">
        <f t="shared" si="23"/>
        <v>0</v>
      </c>
      <c r="AR844" s="17" t="s">
        <v>227</v>
      </c>
      <c r="AT844" s="17" t="s">
        <v>153</v>
      </c>
      <c r="AU844" s="17" t="s">
        <v>78</v>
      </c>
      <c r="AY844" s="17" t="s">
        <v>151</v>
      </c>
      <c r="BE844" s="158">
        <f t="shared" si="24"/>
        <v>0</v>
      </c>
      <c r="BF844" s="158">
        <f t="shared" si="25"/>
        <v>0</v>
      </c>
      <c r="BG844" s="158">
        <f t="shared" si="26"/>
        <v>0</v>
      </c>
      <c r="BH844" s="158">
        <f t="shared" si="27"/>
        <v>0</v>
      </c>
      <c r="BI844" s="158">
        <f t="shared" si="28"/>
        <v>0</v>
      </c>
      <c r="BJ844" s="17" t="s">
        <v>76</v>
      </c>
      <c r="BK844" s="158">
        <f t="shared" si="29"/>
        <v>0</v>
      </c>
      <c r="BL844" s="17" t="s">
        <v>227</v>
      </c>
      <c r="BM844" s="17" t="s">
        <v>1382</v>
      </c>
    </row>
    <row r="845" spans="2:65" s="11" customFormat="1" ht="22.9" customHeight="1">
      <c r="B845" s="133"/>
      <c r="D845" s="134" t="s">
        <v>68</v>
      </c>
      <c r="E845" s="144" t="s">
        <v>1383</v>
      </c>
      <c r="F845" s="144" t="s">
        <v>1384</v>
      </c>
      <c r="I845" s="136"/>
      <c r="J845" s="145">
        <f>BK845</f>
        <v>0</v>
      </c>
      <c r="L845" s="133"/>
      <c r="M845" s="138"/>
      <c r="N845" s="139"/>
      <c r="O845" s="139"/>
      <c r="P845" s="140">
        <f>SUM(P846:P867)</f>
        <v>0</v>
      </c>
      <c r="Q845" s="139"/>
      <c r="R845" s="140">
        <f>SUM(R846:R867)</f>
        <v>0</v>
      </c>
      <c r="S845" s="139"/>
      <c r="T845" s="141">
        <f>SUM(T846:T867)</f>
        <v>0</v>
      </c>
      <c r="AR845" s="134" t="s">
        <v>78</v>
      </c>
      <c r="AT845" s="142" t="s">
        <v>68</v>
      </c>
      <c r="AU845" s="142" t="s">
        <v>76</v>
      </c>
      <c r="AY845" s="134" t="s">
        <v>151</v>
      </c>
      <c r="BK845" s="143">
        <f>SUM(BK846:BK867)</f>
        <v>0</v>
      </c>
    </row>
    <row r="846" spans="2:65" s="1" customFormat="1" ht="16.5" customHeight="1">
      <c r="B846" s="146"/>
      <c r="C846" s="147" t="s">
        <v>1385</v>
      </c>
      <c r="D846" s="147" t="s">
        <v>153</v>
      </c>
      <c r="E846" s="148" t="s">
        <v>1386</v>
      </c>
      <c r="F846" s="149" t="s">
        <v>1387</v>
      </c>
      <c r="G846" s="150" t="s">
        <v>156</v>
      </c>
      <c r="H846" s="151">
        <v>4.2</v>
      </c>
      <c r="I846" s="152"/>
      <c r="J846" s="153">
        <f>ROUND(I846*H846,2)</f>
        <v>0</v>
      </c>
      <c r="K846" s="149" t="s">
        <v>1</v>
      </c>
      <c r="L846" s="31"/>
      <c r="M846" s="154" t="s">
        <v>1</v>
      </c>
      <c r="N846" s="155" t="s">
        <v>40</v>
      </c>
      <c r="O846" s="50"/>
      <c r="P846" s="156">
        <f>O846*H846</f>
        <v>0</v>
      </c>
      <c r="Q846" s="156">
        <v>0</v>
      </c>
      <c r="R846" s="156">
        <f>Q846*H846</f>
        <v>0</v>
      </c>
      <c r="S846" s="156">
        <v>0</v>
      </c>
      <c r="T846" s="157">
        <f>S846*H846</f>
        <v>0</v>
      </c>
      <c r="AR846" s="17" t="s">
        <v>227</v>
      </c>
      <c r="AT846" s="17" t="s">
        <v>153</v>
      </c>
      <c r="AU846" s="17" t="s">
        <v>78</v>
      </c>
      <c r="AY846" s="17" t="s">
        <v>151</v>
      </c>
      <c r="BE846" s="158">
        <f>IF(N846="základní",J846,0)</f>
        <v>0</v>
      </c>
      <c r="BF846" s="158">
        <f>IF(N846="snížená",J846,0)</f>
        <v>0</v>
      </c>
      <c r="BG846" s="158">
        <f>IF(N846="zákl. přenesená",J846,0)</f>
        <v>0</v>
      </c>
      <c r="BH846" s="158">
        <f>IF(N846="sníž. přenesená",J846,0)</f>
        <v>0</v>
      </c>
      <c r="BI846" s="158">
        <f>IF(N846="nulová",J846,0)</f>
        <v>0</v>
      </c>
      <c r="BJ846" s="17" t="s">
        <v>76</v>
      </c>
      <c r="BK846" s="158">
        <f>ROUND(I846*H846,2)</f>
        <v>0</v>
      </c>
      <c r="BL846" s="17" t="s">
        <v>227</v>
      </c>
      <c r="BM846" s="17" t="s">
        <v>1388</v>
      </c>
    </row>
    <row r="847" spans="2:65" s="12" customFormat="1" ht="11.25">
      <c r="B847" s="159"/>
      <c r="D847" s="160" t="s">
        <v>159</v>
      </c>
      <c r="E847" s="161" t="s">
        <v>1</v>
      </c>
      <c r="F847" s="162" t="s">
        <v>1389</v>
      </c>
      <c r="H847" s="161" t="s">
        <v>1</v>
      </c>
      <c r="I847" s="163"/>
      <c r="L847" s="159"/>
      <c r="M847" s="164"/>
      <c r="N847" s="165"/>
      <c r="O847" s="165"/>
      <c r="P847" s="165"/>
      <c r="Q847" s="165"/>
      <c r="R847" s="165"/>
      <c r="S847" s="165"/>
      <c r="T847" s="166"/>
      <c r="AT847" s="161" t="s">
        <v>159</v>
      </c>
      <c r="AU847" s="161" t="s">
        <v>78</v>
      </c>
      <c r="AV847" s="12" t="s">
        <v>76</v>
      </c>
      <c r="AW847" s="12" t="s">
        <v>31</v>
      </c>
      <c r="AX847" s="12" t="s">
        <v>69</v>
      </c>
      <c r="AY847" s="161" t="s">
        <v>151</v>
      </c>
    </row>
    <row r="848" spans="2:65" s="13" customFormat="1" ht="11.25">
      <c r="B848" s="167"/>
      <c r="D848" s="160" t="s">
        <v>159</v>
      </c>
      <c r="E848" s="168" t="s">
        <v>1</v>
      </c>
      <c r="F848" s="169" t="s">
        <v>1390</v>
      </c>
      <c r="H848" s="170">
        <v>4.2</v>
      </c>
      <c r="I848" s="171"/>
      <c r="L848" s="167"/>
      <c r="M848" s="172"/>
      <c r="N848" s="173"/>
      <c r="O848" s="173"/>
      <c r="P848" s="173"/>
      <c r="Q848" s="173"/>
      <c r="R848" s="173"/>
      <c r="S848" s="173"/>
      <c r="T848" s="174"/>
      <c r="AT848" s="168" t="s">
        <v>159</v>
      </c>
      <c r="AU848" s="168" t="s">
        <v>78</v>
      </c>
      <c r="AV848" s="13" t="s">
        <v>78</v>
      </c>
      <c r="AW848" s="13" t="s">
        <v>31</v>
      </c>
      <c r="AX848" s="13" t="s">
        <v>69</v>
      </c>
      <c r="AY848" s="168" t="s">
        <v>151</v>
      </c>
    </row>
    <row r="849" spans="2:65" s="14" customFormat="1" ht="11.25">
      <c r="B849" s="175"/>
      <c r="D849" s="160" t="s">
        <v>159</v>
      </c>
      <c r="E849" s="176" t="s">
        <v>1</v>
      </c>
      <c r="F849" s="177" t="s">
        <v>162</v>
      </c>
      <c r="H849" s="178">
        <v>4.2</v>
      </c>
      <c r="I849" s="179"/>
      <c r="L849" s="175"/>
      <c r="M849" s="180"/>
      <c r="N849" s="181"/>
      <c r="O849" s="181"/>
      <c r="P849" s="181"/>
      <c r="Q849" s="181"/>
      <c r="R849" s="181"/>
      <c r="S849" s="181"/>
      <c r="T849" s="182"/>
      <c r="AT849" s="176" t="s">
        <v>159</v>
      </c>
      <c r="AU849" s="176" t="s">
        <v>78</v>
      </c>
      <c r="AV849" s="14" t="s">
        <v>157</v>
      </c>
      <c r="AW849" s="14" t="s">
        <v>31</v>
      </c>
      <c r="AX849" s="14" t="s">
        <v>76</v>
      </c>
      <c r="AY849" s="176" t="s">
        <v>151</v>
      </c>
    </row>
    <row r="850" spans="2:65" s="1" customFormat="1" ht="22.5" customHeight="1">
      <c r="B850" s="146"/>
      <c r="C850" s="147" t="s">
        <v>1391</v>
      </c>
      <c r="D850" s="147" t="s">
        <v>153</v>
      </c>
      <c r="E850" s="148" t="s">
        <v>1392</v>
      </c>
      <c r="F850" s="149" t="s">
        <v>1393</v>
      </c>
      <c r="G850" s="150" t="s">
        <v>156</v>
      </c>
      <c r="H850" s="151">
        <v>17.526</v>
      </c>
      <c r="I850" s="152"/>
      <c r="J850" s="153">
        <f>ROUND(I850*H850,2)</f>
        <v>0</v>
      </c>
      <c r="K850" s="149" t="s">
        <v>1</v>
      </c>
      <c r="L850" s="31"/>
      <c r="M850" s="154" t="s">
        <v>1</v>
      </c>
      <c r="N850" s="155" t="s">
        <v>40</v>
      </c>
      <c r="O850" s="50"/>
      <c r="P850" s="156">
        <f>O850*H850</f>
        <v>0</v>
      </c>
      <c r="Q850" s="156">
        <v>0</v>
      </c>
      <c r="R850" s="156">
        <f>Q850*H850</f>
        <v>0</v>
      </c>
      <c r="S850" s="156">
        <v>0</v>
      </c>
      <c r="T850" s="157">
        <f>S850*H850</f>
        <v>0</v>
      </c>
      <c r="AR850" s="17" t="s">
        <v>227</v>
      </c>
      <c r="AT850" s="17" t="s">
        <v>153</v>
      </c>
      <c r="AU850" s="17" t="s">
        <v>78</v>
      </c>
      <c r="AY850" s="17" t="s">
        <v>151</v>
      </c>
      <c r="BE850" s="158">
        <f>IF(N850="základní",J850,0)</f>
        <v>0</v>
      </c>
      <c r="BF850" s="158">
        <f>IF(N850="snížená",J850,0)</f>
        <v>0</v>
      </c>
      <c r="BG850" s="158">
        <f>IF(N850="zákl. přenesená",J850,0)</f>
        <v>0</v>
      </c>
      <c r="BH850" s="158">
        <f>IF(N850="sníž. přenesená",J850,0)</f>
        <v>0</v>
      </c>
      <c r="BI850" s="158">
        <f>IF(N850="nulová",J850,0)</f>
        <v>0</v>
      </c>
      <c r="BJ850" s="17" t="s">
        <v>76</v>
      </c>
      <c r="BK850" s="158">
        <f>ROUND(I850*H850,2)</f>
        <v>0</v>
      </c>
      <c r="BL850" s="17" t="s">
        <v>227</v>
      </c>
      <c r="BM850" s="17" t="s">
        <v>1394</v>
      </c>
    </row>
    <row r="851" spans="2:65" s="12" customFormat="1" ht="11.25">
      <c r="B851" s="159"/>
      <c r="D851" s="160" t="s">
        <v>159</v>
      </c>
      <c r="E851" s="161" t="s">
        <v>1</v>
      </c>
      <c r="F851" s="162" t="s">
        <v>1395</v>
      </c>
      <c r="H851" s="161" t="s">
        <v>1</v>
      </c>
      <c r="I851" s="163"/>
      <c r="L851" s="159"/>
      <c r="M851" s="164"/>
      <c r="N851" s="165"/>
      <c r="O851" s="165"/>
      <c r="P851" s="165"/>
      <c r="Q851" s="165"/>
      <c r="R851" s="165"/>
      <c r="S851" s="165"/>
      <c r="T851" s="166"/>
      <c r="AT851" s="161" t="s">
        <v>159</v>
      </c>
      <c r="AU851" s="161" t="s">
        <v>78</v>
      </c>
      <c r="AV851" s="12" t="s">
        <v>76</v>
      </c>
      <c r="AW851" s="12" t="s">
        <v>31</v>
      </c>
      <c r="AX851" s="12" t="s">
        <v>69</v>
      </c>
      <c r="AY851" s="161" t="s">
        <v>151</v>
      </c>
    </row>
    <row r="852" spans="2:65" s="13" customFormat="1" ht="11.25">
      <c r="B852" s="167"/>
      <c r="D852" s="160" t="s">
        <v>159</v>
      </c>
      <c r="E852" s="168" t="s">
        <v>1</v>
      </c>
      <c r="F852" s="169" t="s">
        <v>1396</v>
      </c>
      <c r="H852" s="170">
        <v>13.8</v>
      </c>
      <c r="I852" s="171"/>
      <c r="L852" s="167"/>
      <c r="M852" s="172"/>
      <c r="N852" s="173"/>
      <c r="O852" s="173"/>
      <c r="P852" s="173"/>
      <c r="Q852" s="173"/>
      <c r="R852" s="173"/>
      <c r="S852" s="173"/>
      <c r="T852" s="174"/>
      <c r="AT852" s="168" t="s">
        <v>159</v>
      </c>
      <c r="AU852" s="168" t="s">
        <v>78</v>
      </c>
      <c r="AV852" s="13" t="s">
        <v>78</v>
      </c>
      <c r="AW852" s="13" t="s">
        <v>31</v>
      </c>
      <c r="AX852" s="13" t="s">
        <v>69</v>
      </c>
      <c r="AY852" s="168" t="s">
        <v>151</v>
      </c>
    </row>
    <row r="853" spans="2:65" s="13" customFormat="1" ht="11.25">
      <c r="B853" s="167"/>
      <c r="D853" s="160" t="s">
        <v>159</v>
      </c>
      <c r="E853" s="168" t="s">
        <v>1</v>
      </c>
      <c r="F853" s="169" t="s">
        <v>1397</v>
      </c>
      <c r="H853" s="170">
        <v>3.726</v>
      </c>
      <c r="I853" s="171"/>
      <c r="L853" s="167"/>
      <c r="M853" s="172"/>
      <c r="N853" s="173"/>
      <c r="O853" s="173"/>
      <c r="P853" s="173"/>
      <c r="Q853" s="173"/>
      <c r="R853" s="173"/>
      <c r="S853" s="173"/>
      <c r="T853" s="174"/>
      <c r="AT853" s="168" t="s">
        <v>159</v>
      </c>
      <c r="AU853" s="168" t="s">
        <v>78</v>
      </c>
      <c r="AV853" s="13" t="s">
        <v>78</v>
      </c>
      <c r="AW853" s="13" t="s">
        <v>31</v>
      </c>
      <c r="AX853" s="13" t="s">
        <v>69</v>
      </c>
      <c r="AY853" s="168" t="s">
        <v>151</v>
      </c>
    </row>
    <row r="854" spans="2:65" s="14" customFormat="1" ht="11.25">
      <c r="B854" s="175"/>
      <c r="D854" s="160" t="s">
        <v>159</v>
      </c>
      <c r="E854" s="176" t="s">
        <v>1</v>
      </c>
      <c r="F854" s="177" t="s">
        <v>162</v>
      </c>
      <c r="H854" s="178">
        <v>17.526</v>
      </c>
      <c r="I854" s="179"/>
      <c r="L854" s="175"/>
      <c r="M854" s="180"/>
      <c r="N854" s="181"/>
      <c r="O854" s="181"/>
      <c r="P854" s="181"/>
      <c r="Q854" s="181"/>
      <c r="R854" s="181"/>
      <c r="S854" s="181"/>
      <c r="T854" s="182"/>
      <c r="AT854" s="176" t="s">
        <v>159</v>
      </c>
      <c r="AU854" s="176" t="s">
        <v>78</v>
      </c>
      <c r="AV854" s="14" t="s">
        <v>157</v>
      </c>
      <c r="AW854" s="14" t="s">
        <v>31</v>
      </c>
      <c r="AX854" s="14" t="s">
        <v>76</v>
      </c>
      <c r="AY854" s="176" t="s">
        <v>151</v>
      </c>
    </row>
    <row r="855" spans="2:65" s="1" customFormat="1" ht="16.5" customHeight="1">
      <c r="B855" s="146"/>
      <c r="C855" s="147" t="s">
        <v>1398</v>
      </c>
      <c r="D855" s="147" t="s">
        <v>153</v>
      </c>
      <c r="E855" s="148" t="s">
        <v>1399</v>
      </c>
      <c r="F855" s="149" t="s">
        <v>1400</v>
      </c>
      <c r="G855" s="150" t="s">
        <v>156</v>
      </c>
      <c r="H855" s="151">
        <v>18</v>
      </c>
      <c r="I855" s="152"/>
      <c r="J855" s="153">
        <f>ROUND(I855*H855,2)</f>
        <v>0</v>
      </c>
      <c r="K855" s="149" t="s">
        <v>1</v>
      </c>
      <c r="L855" s="31"/>
      <c r="M855" s="154" t="s">
        <v>1</v>
      </c>
      <c r="N855" s="155" t="s">
        <v>40</v>
      </c>
      <c r="O855" s="50"/>
      <c r="P855" s="156">
        <f>O855*H855</f>
        <v>0</v>
      </c>
      <c r="Q855" s="156">
        <v>0</v>
      </c>
      <c r="R855" s="156">
        <f>Q855*H855</f>
        <v>0</v>
      </c>
      <c r="S855" s="156">
        <v>0</v>
      </c>
      <c r="T855" s="157">
        <f>S855*H855</f>
        <v>0</v>
      </c>
      <c r="AR855" s="17" t="s">
        <v>227</v>
      </c>
      <c r="AT855" s="17" t="s">
        <v>153</v>
      </c>
      <c r="AU855" s="17" t="s">
        <v>78</v>
      </c>
      <c r="AY855" s="17" t="s">
        <v>151</v>
      </c>
      <c r="BE855" s="158">
        <f>IF(N855="základní",J855,0)</f>
        <v>0</v>
      </c>
      <c r="BF855" s="158">
        <f>IF(N855="snížená",J855,0)</f>
        <v>0</v>
      </c>
      <c r="BG855" s="158">
        <f>IF(N855="zákl. přenesená",J855,0)</f>
        <v>0</v>
      </c>
      <c r="BH855" s="158">
        <f>IF(N855="sníž. přenesená",J855,0)</f>
        <v>0</v>
      </c>
      <c r="BI855" s="158">
        <f>IF(N855="nulová",J855,0)</f>
        <v>0</v>
      </c>
      <c r="BJ855" s="17" t="s">
        <v>76</v>
      </c>
      <c r="BK855" s="158">
        <f>ROUND(I855*H855,2)</f>
        <v>0</v>
      </c>
      <c r="BL855" s="17" t="s">
        <v>227</v>
      </c>
      <c r="BM855" s="17" t="s">
        <v>1401</v>
      </c>
    </row>
    <row r="856" spans="2:65" s="1" customFormat="1" ht="16.5" customHeight="1">
      <c r="B856" s="146"/>
      <c r="C856" s="183" t="s">
        <v>1402</v>
      </c>
      <c r="D856" s="183" t="s">
        <v>266</v>
      </c>
      <c r="E856" s="184" t="s">
        <v>1403</v>
      </c>
      <c r="F856" s="185" t="s">
        <v>1404</v>
      </c>
      <c r="G856" s="186" t="s">
        <v>156</v>
      </c>
      <c r="H856" s="187">
        <v>20.7</v>
      </c>
      <c r="I856" s="188"/>
      <c r="J856" s="189">
        <f>ROUND(I856*H856,2)</f>
        <v>0</v>
      </c>
      <c r="K856" s="185" t="s">
        <v>1</v>
      </c>
      <c r="L856" s="190"/>
      <c r="M856" s="191" t="s">
        <v>1</v>
      </c>
      <c r="N856" s="192" t="s">
        <v>40</v>
      </c>
      <c r="O856" s="50"/>
      <c r="P856" s="156">
        <f>O856*H856</f>
        <v>0</v>
      </c>
      <c r="Q856" s="156">
        <v>0</v>
      </c>
      <c r="R856" s="156">
        <f>Q856*H856</f>
        <v>0</v>
      </c>
      <c r="S856" s="156">
        <v>0</v>
      </c>
      <c r="T856" s="157">
        <f>S856*H856</f>
        <v>0</v>
      </c>
      <c r="AR856" s="17" t="s">
        <v>300</v>
      </c>
      <c r="AT856" s="17" t="s">
        <v>266</v>
      </c>
      <c r="AU856" s="17" t="s">
        <v>78</v>
      </c>
      <c r="AY856" s="17" t="s">
        <v>151</v>
      </c>
      <c r="BE856" s="158">
        <f>IF(N856="základní",J856,0)</f>
        <v>0</v>
      </c>
      <c r="BF856" s="158">
        <f>IF(N856="snížená",J856,0)</f>
        <v>0</v>
      </c>
      <c r="BG856" s="158">
        <f>IF(N856="zákl. přenesená",J856,0)</f>
        <v>0</v>
      </c>
      <c r="BH856" s="158">
        <f>IF(N856="sníž. přenesená",J856,0)</f>
        <v>0</v>
      </c>
      <c r="BI856" s="158">
        <f>IF(N856="nulová",J856,0)</f>
        <v>0</v>
      </c>
      <c r="BJ856" s="17" t="s">
        <v>76</v>
      </c>
      <c r="BK856" s="158">
        <f>ROUND(I856*H856,2)</f>
        <v>0</v>
      </c>
      <c r="BL856" s="17" t="s">
        <v>227</v>
      </c>
      <c r="BM856" s="17" t="s">
        <v>1405</v>
      </c>
    </row>
    <row r="857" spans="2:65" s="13" customFormat="1" ht="11.25">
      <c r="B857" s="167"/>
      <c r="D857" s="160" t="s">
        <v>159</v>
      </c>
      <c r="E857" s="168" t="s">
        <v>1</v>
      </c>
      <c r="F857" s="169" t="s">
        <v>1406</v>
      </c>
      <c r="H857" s="170">
        <v>20.7</v>
      </c>
      <c r="I857" s="171"/>
      <c r="L857" s="167"/>
      <c r="M857" s="172"/>
      <c r="N857" s="173"/>
      <c r="O857" s="173"/>
      <c r="P857" s="173"/>
      <c r="Q857" s="173"/>
      <c r="R857" s="173"/>
      <c r="S857" s="173"/>
      <c r="T857" s="174"/>
      <c r="AT857" s="168" t="s">
        <v>159</v>
      </c>
      <c r="AU857" s="168" t="s">
        <v>78</v>
      </c>
      <c r="AV857" s="13" t="s">
        <v>78</v>
      </c>
      <c r="AW857" s="13" t="s">
        <v>31</v>
      </c>
      <c r="AX857" s="13" t="s">
        <v>69</v>
      </c>
      <c r="AY857" s="168" t="s">
        <v>151</v>
      </c>
    </row>
    <row r="858" spans="2:65" s="14" customFormat="1" ht="11.25">
      <c r="B858" s="175"/>
      <c r="D858" s="160" t="s">
        <v>159</v>
      </c>
      <c r="E858" s="176" t="s">
        <v>1</v>
      </c>
      <c r="F858" s="177" t="s">
        <v>162</v>
      </c>
      <c r="H858" s="178">
        <v>20.7</v>
      </c>
      <c r="I858" s="179"/>
      <c r="L858" s="175"/>
      <c r="M858" s="180"/>
      <c r="N858" s="181"/>
      <c r="O858" s="181"/>
      <c r="P858" s="181"/>
      <c r="Q858" s="181"/>
      <c r="R858" s="181"/>
      <c r="S858" s="181"/>
      <c r="T858" s="182"/>
      <c r="AT858" s="176" t="s">
        <v>159</v>
      </c>
      <c r="AU858" s="176" t="s">
        <v>78</v>
      </c>
      <c r="AV858" s="14" t="s">
        <v>157</v>
      </c>
      <c r="AW858" s="14" t="s">
        <v>31</v>
      </c>
      <c r="AX858" s="14" t="s">
        <v>76</v>
      </c>
      <c r="AY858" s="176" t="s">
        <v>151</v>
      </c>
    </row>
    <row r="859" spans="2:65" s="1" customFormat="1" ht="16.5" customHeight="1">
      <c r="B859" s="146"/>
      <c r="C859" s="147" t="s">
        <v>1407</v>
      </c>
      <c r="D859" s="147" t="s">
        <v>153</v>
      </c>
      <c r="E859" s="148" t="s">
        <v>1408</v>
      </c>
      <c r="F859" s="149" t="s">
        <v>1409</v>
      </c>
      <c r="G859" s="150" t="s">
        <v>446</v>
      </c>
      <c r="H859" s="151">
        <v>3</v>
      </c>
      <c r="I859" s="152"/>
      <c r="J859" s="153">
        <f>ROUND(I859*H859,2)</f>
        <v>0</v>
      </c>
      <c r="K859" s="149" t="s">
        <v>1</v>
      </c>
      <c r="L859" s="31"/>
      <c r="M859" s="154" t="s">
        <v>1</v>
      </c>
      <c r="N859" s="155" t="s">
        <v>40</v>
      </c>
      <c r="O859" s="50"/>
      <c r="P859" s="156">
        <f>O859*H859</f>
        <v>0</v>
      </c>
      <c r="Q859" s="156">
        <v>0</v>
      </c>
      <c r="R859" s="156">
        <f>Q859*H859</f>
        <v>0</v>
      </c>
      <c r="S859" s="156">
        <v>0</v>
      </c>
      <c r="T859" s="157">
        <f>S859*H859</f>
        <v>0</v>
      </c>
      <c r="AR859" s="17" t="s">
        <v>227</v>
      </c>
      <c r="AT859" s="17" t="s">
        <v>153</v>
      </c>
      <c r="AU859" s="17" t="s">
        <v>78</v>
      </c>
      <c r="AY859" s="17" t="s">
        <v>151</v>
      </c>
      <c r="BE859" s="158">
        <f>IF(N859="základní",J859,0)</f>
        <v>0</v>
      </c>
      <c r="BF859" s="158">
        <f>IF(N859="snížená",J859,0)</f>
        <v>0</v>
      </c>
      <c r="BG859" s="158">
        <f>IF(N859="zákl. přenesená",J859,0)</f>
        <v>0</v>
      </c>
      <c r="BH859" s="158">
        <f>IF(N859="sníž. přenesená",J859,0)</f>
        <v>0</v>
      </c>
      <c r="BI859" s="158">
        <f>IF(N859="nulová",J859,0)</f>
        <v>0</v>
      </c>
      <c r="BJ859" s="17" t="s">
        <v>76</v>
      </c>
      <c r="BK859" s="158">
        <f>ROUND(I859*H859,2)</f>
        <v>0</v>
      </c>
      <c r="BL859" s="17" t="s">
        <v>227</v>
      </c>
      <c r="BM859" s="17" t="s">
        <v>1410</v>
      </c>
    </row>
    <row r="860" spans="2:65" s="1" customFormat="1" ht="16.5" customHeight="1">
      <c r="B860" s="146"/>
      <c r="C860" s="183" t="s">
        <v>1411</v>
      </c>
      <c r="D860" s="183" t="s">
        <v>266</v>
      </c>
      <c r="E860" s="184" t="s">
        <v>1403</v>
      </c>
      <c r="F860" s="185" t="s">
        <v>1404</v>
      </c>
      <c r="G860" s="186" t="s">
        <v>156</v>
      </c>
      <c r="H860" s="187">
        <v>3.45</v>
      </c>
      <c r="I860" s="188"/>
      <c r="J860" s="189">
        <f>ROUND(I860*H860,2)</f>
        <v>0</v>
      </c>
      <c r="K860" s="185" t="s">
        <v>1</v>
      </c>
      <c r="L860" s="190"/>
      <c r="M860" s="191" t="s">
        <v>1</v>
      </c>
      <c r="N860" s="192" t="s">
        <v>40</v>
      </c>
      <c r="O860" s="50"/>
      <c r="P860" s="156">
        <f>O860*H860</f>
        <v>0</v>
      </c>
      <c r="Q860" s="156">
        <v>0</v>
      </c>
      <c r="R860" s="156">
        <f>Q860*H860</f>
        <v>0</v>
      </c>
      <c r="S860" s="156">
        <v>0</v>
      </c>
      <c r="T860" s="157">
        <f>S860*H860</f>
        <v>0</v>
      </c>
      <c r="AR860" s="17" t="s">
        <v>300</v>
      </c>
      <c r="AT860" s="17" t="s">
        <v>266</v>
      </c>
      <c r="AU860" s="17" t="s">
        <v>78</v>
      </c>
      <c r="AY860" s="17" t="s">
        <v>151</v>
      </c>
      <c r="BE860" s="158">
        <f>IF(N860="základní",J860,0)</f>
        <v>0</v>
      </c>
      <c r="BF860" s="158">
        <f>IF(N860="snížená",J860,0)</f>
        <v>0</v>
      </c>
      <c r="BG860" s="158">
        <f>IF(N860="zákl. přenesená",J860,0)</f>
        <v>0</v>
      </c>
      <c r="BH860" s="158">
        <f>IF(N860="sníž. přenesená",J860,0)</f>
        <v>0</v>
      </c>
      <c r="BI860" s="158">
        <f>IF(N860="nulová",J860,0)</f>
        <v>0</v>
      </c>
      <c r="BJ860" s="17" t="s">
        <v>76</v>
      </c>
      <c r="BK860" s="158">
        <f>ROUND(I860*H860,2)</f>
        <v>0</v>
      </c>
      <c r="BL860" s="17" t="s">
        <v>227</v>
      </c>
      <c r="BM860" s="17" t="s">
        <v>1412</v>
      </c>
    </row>
    <row r="861" spans="2:65" s="1" customFormat="1" ht="16.5" customHeight="1">
      <c r="B861" s="146"/>
      <c r="C861" s="147" t="s">
        <v>1413</v>
      </c>
      <c r="D861" s="147" t="s">
        <v>153</v>
      </c>
      <c r="E861" s="148" t="s">
        <v>1414</v>
      </c>
      <c r="F861" s="149" t="s">
        <v>1415</v>
      </c>
      <c r="G861" s="150" t="s">
        <v>446</v>
      </c>
      <c r="H861" s="151">
        <v>6</v>
      </c>
      <c r="I861" s="152"/>
      <c r="J861" s="153">
        <f>ROUND(I861*H861,2)</f>
        <v>0</v>
      </c>
      <c r="K861" s="149" t="s">
        <v>1</v>
      </c>
      <c r="L861" s="31"/>
      <c r="M861" s="154" t="s">
        <v>1</v>
      </c>
      <c r="N861" s="155" t="s">
        <v>40</v>
      </c>
      <c r="O861" s="50"/>
      <c r="P861" s="156">
        <f>O861*H861</f>
        <v>0</v>
      </c>
      <c r="Q861" s="156">
        <v>0</v>
      </c>
      <c r="R861" s="156">
        <f>Q861*H861</f>
        <v>0</v>
      </c>
      <c r="S861" s="156">
        <v>0</v>
      </c>
      <c r="T861" s="157">
        <f>S861*H861</f>
        <v>0</v>
      </c>
      <c r="AR861" s="17" t="s">
        <v>227</v>
      </c>
      <c r="AT861" s="17" t="s">
        <v>153</v>
      </c>
      <c r="AU861" s="17" t="s">
        <v>78</v>
      </c>
      <c r="AY861" s="17" t="s">
        <v>151</v>
      </c>
      <c r="BE861" s="158">
        <f>IF(N861="základní",J861,0)</f>
        <v>0</v>
      </c>
      <c r="BF861" s="158">
        <f>IF(N861="snížená",J861,0)</f>
        <v>0</v>
      </c>
      <c r="BG861" s="158">
        <f>IF(N861="zákl. přenesená",J861,0)</f>
        <v>0</v>
      </c>
      <c r="BH861" s="158">
        <f>IF(N861="sníž. přenesená",J861,0)</f>
        <v>0</v>
      </c>
      <c r="BI861" s="158">
        <f>IF(N861="nulová",J861,0)</f>
        <v>0</v>
      </c>
      <c r="BJ861" s="17" t="s">
        <v>76</v>
      </c>
      <c r="BK861" s="158">
        <f>ROUND(I861*H861,2)</f>
        <v>0</v>
      </c>
      <c r="BL861" s="17" t="s">
        <v>227</v>
      </c>
      <c r="BM861" s="17" t="s">
        <v>1416</v>
      </c>
    </row>
    <row r="862" spans="2:65" s="1" customFormat="1" ht="16.5" customHeight="1">
      <c r="B862" s="146"/>
      <c r="C862" s="183" t="s">
        <v>1417</v>
      </c>
      <c r="D862" s="183" t="s">
        <v>266</v>
      </c>
      <c r="E862" s="184" t="s">
        <v>1403</v>
      </c>
      <c r="F862" s="185" t="s">
        <v>1404</v>
      </c>
      <c r="G862" s="186" t="s">
        <v>156</v>
      </c>
      <c r="H862" s="187">
        <v>6.9</v>
      </c>
      <c r="I862" s="188"/>
      <c r="J862" s="189">
        <f>ROUND(I862*H862,2)</f>
        <v>0</v>
      </c>
      <c r="K862" s="185" t="s">
        <v>1</v>
      </c>
      <c r="L862" s="190"/>
      <c r="M862" s="191" t="s">
        <v>1</v>
      </c>
      <c r="N862" s="192" t="s">
        <v>40</v>
      </c>
      <c r="O862" s="50"/>
      <c r="P862" s="156">
        <f>O862*H862</f>
        <v>0</v>
      </c>
      <c r="Q862" s="156">
        <v>0</v>
      </c>
      <c r="R862" s="156">
        <f>Q862*H862</f>
        <v>0</v>
      </c>
      <c r="S862" s="156">
        <v>0</v>
      </c>
      <c r="T862" s="157">
        <f>S862*H862</f>
        <v>0</v>
      </c>
      <c r="AR862" s="17" t="s">
        <v>300</v>
      </c>
      <c r="AT862" s="17" t="s">
        <v>266</v>
      </c>
      <c r="AU862" s="17" t="s">
        <v>78</v>
      </c>
      <c r="AY862" s="17" t="s">
        <v>151</v>
      </c>
      <c r="BE862" s="158">
        <f>IF(N862="základní",J862,0)</f>
        <v>0</v>
      </c>
      <c r="BF862" s="158">
        <f>IF(N862="snížená",J862,0)</f>
        <v>0</v>
      </c>
      <c r="BG862" s="158">
        <f>IF(N862="zákl. přenesená",J862,0)</f>
        <v>0</v>
      </c>
      <c r="BH862" s="158">
        <f>IF(N862="sníž. přenesená",J862,0)</f>
        <v>0</v>
      </c>
      <c r="BI862" s="158">
        <f>IF(N862="nulová",J862,0)</f>
        <v>0</v>
      </c>
      <c r="BJ862" s="17" t="s">
        <v>76</v>
      </c>
      <c r="BK862" s="158">
        <f>ROUND(I862*H862,2)</f>
        <v>0</v>
      </c>
      <c r="BL862" s="17" t="s">
        <v>227</v>
      </c>
      <c r="BM862" s="17" t="s">
        <v>1418</v>
      </c>
    </row>
    <row r="863" spans="2:65" s="1" customFormat="1" ht="16.5" customHeight="1">
      <c r="B863" s="146"/>
      <c r="C863" s="147" t="s">
        <v>1419</v>
      </c>
      <c r="D863" s="147" t="s">
        <v>153</v>
      </c>
      <c r="E863" s="148" t="s">
        <v>1420</v>
      </c>
      <c r="F863" s="149" t="s">
        <v>1421</v>
      </c>
      <c r="G863" s="150" t="s">
        <v>446</v>
      </c>
      <c r="H863" s="151">
        <v>9.24</v>
      </c>
      <c r="I863" s="152"/>
      <c r="J863" s="153">
        <f>ROUND(I863*H863,2)</f>
        <v>0</v>
      </c>
      <c r="K863" s="149" t="s">
        <v>1</v>
      </c>
      <c r="L863" s="31"/>
      <c r="M863" s="154" t="s">
        <v>1</v>
      </c>
      <c r="N863" s="155" t="s">
        <v>40</v>
      </c>
      <c r="O863" s="50"/>
      <c r="P863" s="156">
        <f>O863*H863</f>
        <v>0</v>
      </c>
      <c r="Q863" s="156">
        <v>0</v>
      </c>
      <c r="R863" s="156">
        <f>Q863*H863</f>
        <v>0</v>
      </c>
      <c r="S863" s="156">
        <v>0</v>
      </c>
      <c r="T863" s="157">
        <f>S863*H863</f>
        <v>0</v>
      </c>
      <c r="AR863" s="17" t="s">
        <v>227</v>
      </c>
      <c r="AT863" s="17" t="s">
        <v>153</v>
      </c>
      <c r="AU863" s="17" t="s">
        <v>78</v>
      </c>
      <c r="AY863" s="17" t="s">
        <v>151</v>
      </c>
      <c r="BE863" s="158">
        <f>IF(N863="základní",J863,0)</f>
        <v>0</v>
      </c>
      <c r="BF863" s="158">
        <f>IF(N863="snížená",J863,0)</f>
        <v>0</v>
      </c>
      <c r="BG863" s="158">
        <f>IF(N863="zákl. přenesená",J863,0)</f>
        <v>0</v>
      </c>
      <c r="BH863" s="158">
        <f>IF(N863="sníž. přenesená",J863,0)</f>
        <v>0</v>
      </c>
      <c r="BI863" s="158">
        <f>IF(N863="nulová",J863,0)</f>
        <v>0</v>
      </c>
      <c r="BJ863" s="17" t="s">
        <v>76</v>
      </c>
      <c r="BK863" s="158">
        <f>ROUND(I863*H863,2)</f>
        <v>0</v>
      </c>
      <c r="BL863" s="17" t="s">
        <v>227</v>
      </c>
      <c r="BM863" s="17" t="s">
        <v>1422</v>
      </c>
    </row>
    <row r="864" spans="2:65" s="13" customFormat="1" ht="11.25">
      <c r="B864" s="167"/>
      <c r="D864" s="160" t="s">
        <v>159</v>
      </c>
      <c r="E864" s="168" t="s">
        <v>1</v>
      </c>
      <c r="F864" s="169" t="s">
        <v>1423</v>
      </c>
      <c r="H864" s="170">
        <v>9.24</v>
      </c>
      <c r="I864" s="171"/>
      <c r="L864" s="167"/>
      <c r="M864" s="172"/>
      <c r="N864" s="173"/>
      <c r="O864" s="173"/>
      <c r="P864" s="173"/>
      <c r="Q864" s="173"/>
      <c r="R864" s="173"/>
      <c r="S864" s="173"/>
      <c r="T864" s="174"/>
      <c r="AT864" s="168" t="s">
        <v>159</v>
      </c>
      <c r="AU864" s="168" t="s">
        <v>78</v>
      </c>
      <c r="AV864" s="13" t="s">
        <v>78</v>
      </c>
      <c r="AW864" s="13" t="s">
        <v>31</v>
      </c>
      <c r="AX864" s="13" t="s">
        <v>69</v>
      </c>
      <c r="AY864" s="168" t="s">
        <v>151</v>
      </c>
    </row>
    <row r="865" spans="2:65" s="14" customFormat="1" ht="11.25">
      <c r="B865" s="175"/>
      <c r="D865" s="160" t="s">
        <v>159</v>
      </c>
      <c r="E865" s="176" t="s">
        <v>1</v>
      </c>
      <c r="F865" s="177" t="s">
        <v>162</v>
      </c>
      <c r="H865" s="178">
        <v>9.24</v>
      </c>
      <c r="I865" s="179"/>
      <c r="L865" s="175"/>
      <c r="M865" s="180"/>
      <c r="N865" s="181"/>
      <c r="O865" s="181"/>
      <c r="P865" s="181"/>
      <c r="Q865" s="181"/>
      <c r="R865" s="181"/>
      <c r="S865" s="181"/>
      <c r="T865" s="182"/>
      <c r="AT865" s="176" t="s">
        <v>159</v>
      </c>
      <c r="AU865" s="176" t="s">
        <v>78</v>
      </c>
      <c r="AV865" s="14" t="s">
        <v>157</v>
      </c>
      <c r="AW865" s="14" t="s">
        <v>31</v>
      </c>
      <c r="AX865" s="14" t="s">
        <v>76</v>
      </c>
      <c r="AY865" s="176" t="s">
        <v>151</v>
      </c>
    </row>
    <row r="866" spans="2:65" s="1" customFormat="1" ht="16.5" customHeight="1">
      <c r="B866" s="146"/>
      <c r="C866" s="183" t="s">
        <v>1424</v>
      </c>
      <c r="D866" s="183" t="s">
        <v>266</v>
      </c>
      <c r="E866" s="184" t="s">
        <v>1425</v>
      </c>
      <c r="F866" s="185" t="s">
        <v>1426</v>
      </c>
      <c r="G866" s="186" t="s">
        <v>156</v>
      </c>
      <c r="H866" s="187">
        <v>10.625999999999999</v>
      </c>
      <c r="I866" s="188"/>
      <c r="J866" s="189">
        <f>ROUND(I866*H866,2)</f>
        <v>0</v>
      </c>
      <c r="K866" s="185" t="s">
        <v>1</v>
      </c>
      <c r="L866" s="190"/>
      <c r="M866" s="191" t="s">
        <v>1</v>
      </c>
      <c r="N866" s="192" t="s">
        <v>40</v>
      </c>
      <c r="O866" s="50"/>
      <c r="P866" s="156">
        <f>O866*H866</f>
        <v>0</v>
      </c>
      <c r="Q866" s="156">
        <v>0</v>
      </c>
      <c r="R866" s="156">
        <f>Q866*H866</f>
        <v>0</v>
      </c>
      <c r="S866" s="156">
        <v>0</v>
      </c>
      <c r="T866" s="157">
        <f>S866*H866</f>
        <v>0</v>
      </c>
      <c r="AR866" s="17" t="s">
        <v>300</v>
      </c>
      <c r="AT866" s="17" t="s">
        <v>266</v>
      </c>
      <c r="AU866" s="17" t="s">
        <v>78</v>
      </c>
      <c r="AY866" s="17" t="s">
        <v>151</v>
      </c>
      <c r="BE866" s="158">
        <f>IF(N866="základní",J866,0)</f>
        <v>0</v>
      </c>
      <c r="BF866" s="158">
        <f>IF(N866="snížená",J866,0)</f>
        <v>0</v>
      </c>
      <c r="BG866" s="158">
        <f>IF(N866="zákl. přenesená",J866,0)</f>
        <v>0</v>
      </c>
      <c r="BH866" s="158">
        <f>IF(N866="sníž. přenesená",J866,0)</f>
        <v>0</v>
      </c>
      <c r="BI866" s="158">
        <f>IF(N866="nulová",J866,0)</f>
        <v>0</v>
      </c>
      <c r="BJ866" s="17" t="s">
        <v>76</v>
      </c>
      <c r="BK866" s="158">
        <f>ROUND(I866*H866,2)</f>
        <v>0</v>
      </c>
      <c r="BL866" s="17" t="s">
        <v>227</v>
      </c>
      <c r="BM866" s="17" t="s">
        <v>1427</v>
      </c>
    </row>
    <row r="867" spans="2:65" s="1" customFormat="1" ht="16.5" customHeight="1">
      <c r="B867" s="146"/>
      <c r="C867" s="147" t="s">
        <v>1428</v>
      </c>
      <c r="D867" s="147" t="s">
        <v>153</v>
      </c>
      <c r="E867" s="148" t="s">
        <v>1429</v>
      </c>
      <c r="F867" s="149" t="s">
        <v>1430</v>
      </c>
      <c r="G867" s="150" t="s">
        <v>1178</v>
      </c>
      <c r="H867" s="201"/>
      <c r="I867" s="152"/>
      <c r="J867" s="153">
        <f>ROUND(I867*H867,2)</f>
        <v>0</v>
      </c>
      <c r="K867" s="149" t="s">
        <v>1</v>
      </c>
      <c r="L867" s="31"/>
      <c r="M867" s="154" t="s">
        <v>1</v>
      </c>
      <c r="N867" s="155" t="s">
        <v>40</v>
      </c>
      <c r="O867" s="50"/>
      <c r="P867" s="156">
        <f>O867*H867</f>
        <v>0</v>
      </c>
      <c r="Q867" s="156">
        <v>0</v>
      </c>
      <c r="R867" s="156">
        <f>Q867*H867</f>
        <v>0</v>
      </c>
      <c r="S867" s="156">
        <v>0</v>
      </c>
      <c r="T867" s="157">
        <f>S867*H867</f>
        <v>0</v>
      </c>
      <c r="AR867" s="17" t="s">
        <v>227</v>
      </c>
      <c r="AT867" s="17" t="s">
        <v>153</v>
      </c>
      <c r="AU867" s="17" t="s">
        <v>78</v>
      </c>
      <c r="AY867" s="17" t="s">
        <v>151</v>
      </c>
      <c r="BE867" s="158">
        <f>IF(N867="základní",J867,0)</f>
        <v>0</v>
      </c>
      <c r="BF867" s="158">
        <f>IF(N867="snížená",J867,0)</f>
        <v>0</v>
      </c>
      <c r="BG867" s="158">
        <f>IF(N867="zákl. přenesená",J867,0)</f>
        <v>0</v>
      </c>
      <c r="BH867" s="158">
        <f>IF(N867="sníž. přenesená",J867,0)</f>
        <v>0</v>
      </c>
      <c r="BI867" s="158">
        <f>IF(N867="nulová",J867,0)</f>
        <v>0</v>
      </c>
      <c r="BJ867" s="17" t="s">
        <v>76</v>
      </c>
      <c r="BK867" s="158">
        <f>ROUND(I867*H867,2)</f>
        <v>0</v>
      </c>
      <c r="BL867" s="17" t="s">
        <v>227</v>
      </c>
      <c r="BM867" s="17" t="s">
        <v>1431</v>
      </c>
    </row>
    <row r="868" spans="2:65" s="11" customFormat="1" ht="22.9" customHeight="1">
      <c r="B868" s="133"/>
      <c r="D868" s="134" t="s">
        <v>68</v>
      </c>
      <c r="E868" s="144" t="s">
        <v>1432</v>
      </c>
      <c r="F868" s="144" t="s">
        <v>1433</v>
      </c>
      <c r="I868" s="136"/>
      <c r="J868" s="145">
        <f>BK868</f>
        <v>0</v>
      </c>
      <c r="L868" s="133"/>
      <c r="M868" s="138"/>
      <c r="N868" s="139"/>
      <c r="O868" s="139"/>
      <c r="P868" s="140">
        <f>SUM(P869:P907)</f>
        <v>0</v>
      </c>
      <c r="Q868" s="139"/>
      <c r="R868" s="140">
        <f>SUM(R869:R907)</f>
        <v>0</v>
      </c>
      <c r="S868" s="139"/>
      <c r="T868" s="141">
        <f>SUM(T869:T907)</f>
        <v>0</v>
      </c>
      <c r="AR868" s="134" t="s">
        <v>78</v>
      </c>
      <c r="AT868" s="142" t="s">
        <v>68</v>
      </c>
      <c r="AU868" s="142" t="s">
        <v>76</v>
      </c>
      <c r="AY868" s="134" t="s">
        <v>151</v>
      </c>
      <c r="BK868" s="143">
        <f>SUM(BK869:BK907)</f>
        <v>0</v>
      </c>
    </row>
    <row r="869" spans="2:65" s="1" customFormat="1" ht="16.5" customHeight="1">
      <c r="B869" s="146"/>
      <c r="C869" s="147" t="s">
        <v>1434</v>
      </c>
      <c r="D869" s="147" t="s">
        <v>153</v>
      </c>
      <c r="E869" s="148" t="s">
        <v>1435</v>
      </c>
      <c r="F869" s="149" t="s">
        <v>1436</v>
      </c>
      <c r="G869" s="150" t="s">
        <v>156</v>
      </c>
      <c r="H869" s="151">
        <v>3.78</v>
      </c>
      <c r="I869" s="152"/>
      <c r="J869" s="153">
        <f>ROUND(I869*H869,2)</f>
        <v>0</v>
      </c>
      <c r="K869" s="149" t="s">
        <v>1</v>
      </c>
      <c r="L869" s="31"/>
      <c r="M869" s="154" t="s">
        <v>1</v>
      </c>
      <c r="N869" s="155" t="s">
        <v>40</v>
      </c>
      <c r="O869" s="50"/>
      <c r="P869" s="156">
        <f>O869*H869</f>
        <v>0</v>
      </c>
      <c r="Q869" s="156">
        <v>0</v>
      </c>
      <c r="R869" s="156">
        <f>Q869*H869</f>
        <v>0</v>
      </c>
      <c r="S869" s="156">
        <v>0</v>
      </c>
      <c r="T869" s="157">
        <f>S869*H869</f>
        <v>0</v>
      </c>
      <c r="AR869" s="17" t="s">
        <v>227</v>
      </c>
      <c r="AT869" s="17" t="s">
        <v>153</v>
      </c>
      <c r="AU869" s="17" t="s">
        <v>78</v>
      </c>
      <c r="AY869" s="17" t="s">
        <v>151</v>
      </c>
      <c r="BE869" s="158">
        <f>IF(N869="základní",J869,0)</f>
        <v>0</v>
      </c>
      <c r="BF869" s="158">
        <f>IF(N869="snížená",J869,0)</f>
        <v>0</v>
      </c>
      <c r="BG869" s="158">
        <f>IF(N869="zákl. přenesená",J869,0)</f>
        <v>0</v>
      </c>
      <c r="BH869" s="158">
        <f>IF(N869="sníž. přenesená",J869,0)</f>
        <v>0</v>
      </c>
      <c r="BI869" s="158">
        <f>IF(N869="nulová",J869,0)</f>
        <v>0</v>
      </c>
      <c r="BJ869" s="17" t="s">
        <v>76</v>
      </c>
      <c r="BK869" s="158">
        <f>ROUND(I869*H869,2)</f>
        <v>0</v>
      </c>
      <c r="BL869" s="17" t="s">
        <v>227</v>
      </c>
      <c r="BM869" s="17" t="s">
        <v>1437</v>
      </c>
    </row>
    <row r="870" spans="2:65" s="12" customFormat="1" ht="11.25">
      <c r="B870" s="159"/>
      <c r="D870" s="160" t="s">
        <v>159</v>
      </c>
      <c r="E870" s="161" t="s">
        <v>1</v>
      </c>
      <c r="F870" s="162" t="s">
        <v>1438</v>
      </c>
      <c r="H870" s="161" t="s">
        <v>1</v>
      </c>
      <c r="I870" s="163"/>
      <c r="L870" s="159"/>
      <c r="M870" s="164"/>
      <c r="N870" s="165"/>
      <c r="O870" s="165"/>
      <c r="P870" s="165"/>
      <c r="Q870" s="165"/>
      <c r="R870" s="165"/>
      <c r="S870" s="165"/>
      <c r="T870" s="166"/>
      <c r="AT870" s="161" t="s">
        <v>159</v>
      </c>
      <c r="AU870" s="161" t="s">
        <v>78</v>
      </c>
      <c r="AV870" s="12" t="s">
        <v>76</v>
      </c>
      <c r="AW870" s="12" t="s">
        <v>31</v>
      </c>
      <c r="AX870" s="12" t="s">
        <v>69</v>
      </c>
      <c r="AY870" s="161" t="s">
        <v>151</v>
      </c>
    </row>
    <row r="871" spans="2:65" s="13" customFormat="1" ht="11.25">
      <c r="B871" s="167"/>
      <c r="D871" s="160" t="s">
        <v>159</v>
      </c>
      <c r="E871" s="168" t="s">
        <v>1</v>
      </c>
      <c r="F871" s="169" t="s">
        <v>1439</v>
      </c>
      <c r="H871" s="170">
        <v>3.78</v>
      </c>
      <c r="I871" s="171"/>
      <c r="L871" s="167"/>
      <c r="M871" s="172"/>
      <c r="N871" s="173"/>
      <c r="O871" s="173"/>
      <c r="P871" s="173"/>
      <c r="Q871" s="173"/>
      <c r="R871" s="173"/>
      <c r="S871" s="173"/>
      <c r="T871" s="174"/>
      <c r="AT871" s="168" t="s">
        <v>159</v>
      </c>
      <c r="AU871" s="168" t="s">
        <v>78</v>
      </c>
      <c r="AV871" s="13" t="s">
        <v>78</v>
      </c>
      <c r="AW871" s="13" t="s">
        <v>31</v>
      </c>
      <c r="AX871" s="13" t="s">
        <v>69</v>
      </c>
      <c r="AY871" s="168" t="s">
        <v>151</v>
      </c>
    </row>
    <row r="872" spans="2:65" s="14" customFormat="1" ht="11.25">
      <c r="B872" s="175"/>
      <c r="D872" s="160" t="s">
        <v>159</v>
      </c>
      <c r="E872" s="176" t="s">
        <v>1</v>
      </c>
      <c r="F872" s="177" t="s">
        <v>162</v>
      </c>
      <c r="H872" s="178">
        <v>3.78</v>
      </c>
      <c r="I872" s="179"/>
      <c r="L872" s="175"/>
      <c r="M872" s="180"/>
      <c r="N872" s="181"/>
      <c r="O872" s="181"/>
      <c r="P872" s="181"/>
      <c r="Q872" s="181"/>
      <c r="R872" s="181"/>
      <c r="S872" s="181"/>
      <c r="T872" s="182"/>
      <c r="AT872" s="176" t="s">
        <v>159</v>
      </c>
      <c r="AU872" s="176" t="s">
        <v>78</v>
      </c>
      <c r="AV872" s="14" t="s">
        <v>157</v>
      </c>
      <c r="AW872" s="14" t="s">
        <v>31</v>
      </c>
      <c r="AX872" s="14" t="s">
        <v>76</v>
      </c>
      <c r="AY872" s="176" t="s">
        <v>151</v>
      </c>
    </row>
    <row r="873" spans="2:65" s="1" customFormat="1" ht="16.5" customHeight="1">
      <c r="B873" s="146"/>
      <c r="C873" s="147" t="s">
        <v>1440</v>
      </c>
      <c r="D873" s="147" t="s">
        <v>153</v>
      </c>
      <c r="E873" s="148" t="s">
        <v>1441</v>
      </c>
      <c r="F873" s="149" t="s">
        <v>1442</v>
      </c>
      <c r="G873" s="150" t="s">
        <v>282</v>
      </c>
      <c r="H873" s="151">
        <v>27.9</v>
      </c>
      <c r="I873" s="152"/>
      <c r="J873" s="153">
        <f>ROUND(I873*H873,2)</f>
        <v>0</v>
      </c>
      <c r="K873" s="149" t="s">
        <v>1</v>
      </c>
      <c r="L873" s="31"/>
      <c r="M873" s="154" t="s">
        <v>1</v>
      </c>
      <c r="N873" s="155" t="s">
        <v>40</v>
      </c>
      <c r="O873" s="50"/>
      <c r="P873" s="156">
        <f>O873*H873</f>
        <v>0</v>
      </c>
      <c r="Q873" s="156">
        <v>0</v>
      </c>
      <c r="R873" s="156">
        <f>Q873*H873</f>
        <v>0</v>
      </c>
      <c r="S873" s="156">
        <v>0</v>
      </c>
      <c r="T873" s="157">
        <f>S873*H873</f>
        <v>0</v>
      </c>
      <c r="AR873" s="17" t="s">
        <v>227</v>
      </c>
      <c r="AT873" s="17" t="s">
        <v>153</v>
      </c>
      <c r="AU873" s="17" t="s">
        <v>78</v>
      </c>
      <c r="AY873" s="17" t="s">
        <v>151</v>
      </c>
      <c r="BE873" s="158">
        <f>IF(N873="základní",J873,0)</f>
        <v>0</v>
      </c>
      <c r="BF873" s="158">
        <f>IF(N873="snížená",J873,0)</f>
        <v>0</v>
      </c>
      <c r="BG873" s="158">
        <f>IF(N873="zákl. přenesená",J873,0)</f>
        <v>0</v>
      </c>
      <c r="BH873" s="158">
        <f>IF(N873="sníž. přenesená",J873,0)</f>
        <v>0</v>
      </c>
      <c r="BI873" s="158">
        <f>IF(N873="nulová",J873,0)</f>
        <v>0</v>
      </c>
      <c r="BJ873" s="17" t="s">
        <v>76</v>
      </c>
      <c r="BK873" s="158">
        <f>ROUND(I873*H873,2)</f>
        <v>0</v>
      </c>
      <c r="BL873" s="17" t="s">
        <v>227</v>
      </c>
      <c r="BM873" s="17" t="s">
        <v>1443</v>
      </c>
    </row>
    <row r="874" spans="2:65" s="1" customFormat="1" ht="22.5" customHeight="1">
      <c r="B874" s="146"/>
      <c r="C874" s="147" t="s">
        <v>1444</v>
      </c>
      <c r="D874" s="147" t="s">
        <v>153</v>
      </c>
      <c r="E874" s="148" t="s">
        <v>1445</v>
      </c>
      <c r="F874" s="149" t="s">
        <v>1446</v>
      </c>
      <c r="G874" s="150" t="s">
        <v>156</v>
      </c>
      <c r="H874" s="151">
        <v>19.648</v>
      </c>
      <c r="I874" s="152"/>
      <c r="J874" s="153">
        <f>ROUND(I874*H874,2)</f>
        <v>0</v>
      </c>
      <c r="K874" s="149" t="s">
        <v>1</v>
      </c>
      <c r="L874" s="31"/>
      <c r="M874" s="154" t="s">
        <v>1</v>
      </c>
      <c r="N874" s="155" t="s">
        <v>40</v>
      </c>
      <c r="O874" s="50"/>
      <c r="P874" s="156">
        <f>O874*H874</f>
        <v>0</v>
      </c>
      <c r="Q874" s="156">
        <v>0</v>
      </c>
      <c r="R874" s="156">
        <f>Q874*H874</f>
        <v>0</v>
      </c>
      <c r="S874" s="156">
        <v>0</v>
      </c>
      <c r="T874" s="157">
        <f>S874*H874</f>
        <v>0</v>
      </c>
      <c r="AR874" s="17" t="s">
        <v>227</v>
      </c>
      <c r="AT874" s="17" t="s">
        <v>153</v>
      </c>
      <c r="AU874" s="17" t="s">
        <v>78</v>
      </c>
      <c r="AY874" s="17" t="s">
        <v>151</v>
      </c>
      <c r="BE874" s="158">
        <f>IF(N874="základní",J874,0)</f>
        <v>0</v>
      </c>
      <c r="BF874" s="158">
        <f>IF(N874="snížená",J874,0)</f>
        <v>0</v>
      </c>
      <c r="BG874" s="158">
        <f>IF(N874="zákl. přenesená",J874,0)</f>
        <v>0</v>
      </c>
      <c r="BH874" s="158">
        <f>IF(N874="sníž. přenesená",J874,0)</f>
        <v>0</v>
      </c>
      <c r="BI874" s="158">
        <f>IF(N874="nulová",J874,0)</f>
        <v>0</v>
      </c>
      <c r="BJ874" s="17" t="s">
        <v>76</v>
      </c>
      <c r="BK874" s="158">
        <f>ROUND(I874*H874,2)</f>
        <v>0</v>
      </c>
      <c r="BL874" s="17" t="s">
        <v>227</v>
      </c>
      <c r="BM874" s="17" t="s">
        <v>1447</v>
      </c>
    </row>
    <row r="875" spans="2:65" s="13" customFormat="1" ht="11.25">
      <c r="B875" s="167"/>
      <c r="D875" s="160" t="s">
        <v>159</v>
      </c>
      <c r="E875" s="168" t="s">
        <v>1</v>
      </c>
      <c r="F875" s="169" t="s">
        <v>1448</v>
      </c>
      <c r="H875" s="170">
        <v>19.648</v>
      </c>
      <c r="I875" s="171"/>
      <c r="L875" s="167"/>
      <c r="M875" s="172"/>
      <c r="N875" s="173"/>
      <c r="O875" s="173"/>
      <c r="P875" s="173"/>
      <c r="Q875" s="173"/>
      <c r="R875" s="173"/>
      <c r="S875" s="173"/>
      <c r="T875" s="174"/>
      <c r="AT875" s="168" t="s">
        <v>159</v>
      </c>
      <c r="AU875" s="168" t="s">
        <v>78</v>
      </c>
      <c r="AV875" s="13" t="s">
        <v>78</v>
      </c>
      <c r="AW875" s="13" t="s">
        <v>31</v>
      </c>
      <c r="AX875" s="13" t="s">
        <v>69</v>
      </c>
      <c r="AY875" s="168" t="s">
        <v>151</v>
      </c>
    </row>
    <row r="876" spans="2:65" s="14" customFormat="1" ht="11.25">
      <c r="B876" s="175"/>
      <c r="D876" s="160" t="s">
        <v>159</v>
      </c>
      <c r="E876" s="176" t="s">
        <v>1</v>
      </c>
      <c r="F876" s="177" t="s">
        <v>162</v>
      </c>
      <c r="H876" s="178">
        <v>19.648</v>
      </c>
      <c r="I876" s="179"/>
      <c r="L876" s="175"/>
      <c r="M876" s="180"/>
      <c r="N876" s="181"/>
      <c r="O876" s="181"/>
      <c r="P876" s="181"/>
      <c r="Q876" s="181"/>
      <c r="R876" s="181"/>
      <c r="S876" s="181"/>
      <c r="T876" s="182"/>
      <c r="AT876" s="176" t="s">
        <v>159</v>
      </c>
      <c r="AU876" s="176" t="s">
        <v>78</v>
      </c>
      <c r="AV876" s="14" t="s">
        <v>157</v>
      </c>
      <c r="AW876" s="14" t="s">
        <v>31</v>
      </c>
      <c r="AX876" s="14" t="s">
        <v>76</v>
      </c>
      <c r="AY876" s="176" t="s">
        <v>151</v>
      </c>
    </row>
    <row r="877" spans="2:65" s="1" customFormat="1" ht="16.5" customHeight="1">
      <c r="B877" s="146"/>
      <c r="C877" s="147" t="s">
        <v>1449</v>
      </c>
      <c r="D877" s="147" t="s">
        <v>153</v>
      </c>
      <c r="E877" s="148" t="s">
        <v>1450</v>
      </c>
      <c r="F877" s="149" t="s">
        <v>1451</v>
      </c>
      <c r="G877" s="150" t="s">
        <v>156</v>
      </c>
      <c r="H877" s="151">
        <v>1.8</v>
      </c>
      <c r="I877" s="152"/>
      <c r="J877" s="153">
        <f>ROUND(I877*H877,2)</f>
        <v>0</v>
      </c>
      <c r="K877" s="149" t="s">
        <v>1</v>
      </c>
      <c r="L877" s="31"/>
      <c r="M877" s="154" t="s">
        <v>1</v>
      </c>
      <c r="N877" s="155" t="s">
        <v>40</v>
      </c>
      <c r="O877" s="50"/>
      <c r="P877" s="156">
        <f>O877*H877</f>
        <v>0</v>
      </c>
      <c r="Q877" s="156">
        <v>0</v>
      </c>
      <c r="R877" s="156">
        <f>Q877*H877</f>
        <v>0</v>
      </c>
      <c r="S877" s="156">
        <v>0</v>
      </c>
      <c r="T877" s="157">
        <f>S877*H877</f>
        <v>0</v>
      </c>
      <c r="AR877" s="17" t="s">
        <v>227</v>
      </c>
      <c r="AT877" s="17" t="s">
        <v>153</v>
      </c>
      <c r="AU877" s="17" t="s">
        <v>78</v>
      </c>
      <c r="AY877" s="17" t="s">
        <v>151</v>
      </c>
      <c r="BE877" s="158">
        <f>IF(N877="základní",J877,0)</f>
        <v>0</v>
      </c>
      <c r="BF877" s="158">
        <f>IF(N877="snížená",J877,0)</f>
        <v>0</v>
      </c>
      <c r="BG877" s="158">
        <f>IF(N877="zákl. přenesená",J877,0)</f>
        <v>0</v>
      </c>
      <c r="BH877" s="158">
        <f>IF(N877="sníž. přenesená",J877,0)</f>
        <v>0</v>
      </c>
      <c r="BI877" s="158">
        <f>IF(N877="nulová",J877,0)</f>
        <v>0</v>
      </c>
      <c r="BJ877" s="17" t="s">
        <v>76</v>
      </c>
      <c r="BK877" s="158">
        <f>ROUND(I877*H877,2)</f>
        <v>0</v>
      </c>
      <c r="BL877" s="17" t="s">
        <v>227</v>
      </c>
      <c r="BM877" s="17" t="s">
        <v>1452</v>
      </c>
    </row>
    <row r="878" spans="2:65" s="12" customFormat="1" ht="11.25">
      <c r="B878" s="159"/>
      <c r="D878" s="160" t="s">
        <v>159</v>
      </c>
      <c r="E878" s="161" t="s">
        <v>1</v>
      </c>
      <c r="F878" s="162" t="s">
        <v>1057</v>
      </c>
      <c r="H878" s="161" t="s">
        <v>1</v>
      </c>
      <c r="I878" s="163"/>
      <c r="L878" s="159"/>
      <c r="M878" s="164"/>
      <c r="N878" s="165"/>
      <c r="O878" s="165"/>
      <c r="P878" s="165"/>
      <c r="Q878" s="165"/>
      <c r="R878" s="165"/>
      <c r="S878" s="165"/>
      <c r="T878" s="166"/>
      <c r="AT878" s="161" t="s">
        <v>159</v>
      </c>
      <c r="AU878" s="161" t="s">
        <v>78</v>
      </c>
      <c r="AV878" s="12" t="s">
        <v>76</v>
      </c>
      <c r="AW878" s="12" t="s">
        <v>31</v>
      </c>
      <c r="AX878" s="12" t="s">
        <v>69</v>
      </c>
      <c r="AY878" s="161" t="s">
        <v>151</v>
      </c>
    </row>
    <row r="879" spans="2:65" s="13" customFormat="1" ht="11.25">
      <c r="B879" s="167"/>
      <c r="D879" s="160" t="s">
        <v>159</v>
      </c>
      <c r="E879" s="168" t="s">
        <v>1</v>
      </c>
      <c r="F879" s="169" t="s">
        <v>1453</v>
      </c>
      <c r="H879" s="170">
        <v>1.8</v>
      </c>
      <c r="I879" s="171"/>
      <c r="L879" s="167"/>
      <c r="M879" s="172"/>
      <c r="N879" s="173"/>
      <c r="O879" s="173"/>
      <c r="P879" s="173"/>
      <c r="Q879" s="173"/>
      <c r="R879" s="173"/>
      <c r="S879" s="173"/>
      <c r="T879" s="174"/>
      <c r="AT879" s="168" t="s">
        <v>159</v>
      </c>
      <c r="AU879" s="168" t="s">
        <v>78</v>
      </c>
      <c r="AV879" s="13" t="s">
        <v>78</v>
      </c>
      <c r="AW879" s="13" t="s">
        <v>31</v>
      </c>
      <c r="AX879" s="13" t="s">
        <v>69</v>
      </c>
      <c r="AY879" s="168" t="s">
        <v>151</v>
      </c>
    </row>
    <row r="880" spans="2:65" s="14" customFormat="1" ht="11.25">
      <c r="B880" s="175"/>
      <c r="D880" s="160" t="s">
        <v>159</v>
      </c>
      <c r="E880" s="176" t="s">
        <v>1</v>
      </c>
      <c r="F880" s="177" t="s">
        <v>162</v>
      </c>
      <c r="H880" s="178">
        <v>1.8</v>
      </c>
      <c r="I880" s="179"/>
      <c r="L880" s="175"/>
      <c r="M880" s="180"/>
      <c r="N880" s="181"/>
      <c r="O880" s="181"/>
      <c r="P880" s="181"/>
      <c r="Q880" s="181"/>
      <c r="R880" s="181"/>
      <c r="S880" s="181"/>
      <c r="T880" s="182"/>
      <c r="AT880" s="176" t="s">
        <v>159</v>
      </c>
      <c r="AU880" s="176" t="s">
        <v>78</v>
      </c>
      <c r="AV880" s="14" t="s">
        <v>157</v>
      </c>
      <c r="AW880" s="14" t="s">
        <v>31</v>
      </c>
      <c r="AX880" s="14" t="s">
        <v>76</v>
      </c>
      <c r="AY880" s="176" t="s">
        <v>151</v>
      </c>
    </row>
    <row r="881" spans="2:65" s="1" customFormat="1" ht="16.5" customHeight="1">
      <c r="B881" s="146"/>
      <c r="C881" s="147" t="s">
        <v>1454</v>
      </c>
      <c r="D881" s="147" t="s">
        <v>153</v>
      </c>
      <c r="E881" s="148" t="s">
        <v>1455</v>
      </c>
      <c r="F881" s="149" t="s">
        <v>1456</v>
      </c>
      <c r="G881" s="150" t="s">
        <v>282</v>
      </c>
      <c r="H881" s="151">
        <v>57</v>
      </c>
      <c r="I881" s="152"/>
      <c r="J881" s="153">
        <f>ROUND(I881*H881,2)</f>
        <v>0</v>
      </c>
      <c r="K881" s="149" t="s">
        <v>1</v>
      </c>
      <c r="L881" s="31"/>
      <c r="M881" s="154" t="s">
        <v>1</v>
      </c>
      <c r="N881" s="155" t="s">
        <v>40</v>
      </c>
      <c r="O881" s="50"/>
      <c r="P881" s="156">
        <f>O881*H881</f>
        <v>0</v>
      </c>
      <c r="Q881" s="156">
        <v>0</v>
      </c>
      <c r="R881" s="156">
        <f>Q881*H881</f>
        <v>0</v>
      </c>
      <c r="S881" s="156">
        <v>0</v>
      </c>
      <c r="T881" s="157">
        <f>S881*H881</f>
        <v>0</v>
      </c>
      <c r="AR881" s="17" t="s">
        <v>227</v>
      </c>
      <c r="AT881" s="17" t="s">
        <v>153</v>
      </c>
      <c r="AU881" s="17" t="s">
        <v>78</v>
      </c>
      <c r="AY881" s="17" t="s">
        <v>151</v>
      </c>
      <c r="BE881" s="158">
        <f>IF(N881="základní",J881,0)</f>
        <v>0</v>
      </c>
      <c r="BF881" s="158">
        <f>IF(N881="snížená",J881,0)</f>
        <v>0</v>
      </c>
      <c r="BG881" s="158">
        <f>IF(N881="zákl. přenesená",J881,0)</f>
        <v>0</v>
      </c>
      <c r="BH881" s="158">
        <f>IF(N881="sníž. přenesená",J881,0)</f>
        <v>0</v>
      </c>
      <c r="BI881" s="158">
        <f>IF(N881="nulová",J881,0)</f>
        <v>0</v>
      </c>
      <c r="BJ881" s="17" t="s">
        <v>76</v>
      </c>
      <c r="BK881" s="158">
        <f>ROUND(I881*H881,2)</f>
        <v>0</v>
      </c>
      <c r="BL881" s="17" t="s">
        <v>227</v>
      </c>
      <c r="BM881" s="17" t="s">
        <v>1457</v>
      </c>
    </row>
    <row r="882" spans="2:65" s="12" customFormat="1" ht="11.25">
      <c r="B882" s="159"/>
      <c r="D882" s="160" t="s">
        <v>159</v>
      </c>
      <c r="E882" s="161" t="s">
        <v>1</v>
      </c>
      <c r="F882" s="162" t="s">
        <v>1458</v>
      </c>
      <c r="H882" s="161" t="s">
        <v>1</v>
      </c>
      <c r="I882" s="163"/>
      <c r="L882" s="159"/>
      <c r="M882" s="164"/>
      <c r="N882" s="165"/>
      <c r="O882" s="165"/>
      <c r="P882" s="165"/>
      <c r="Q882" s="165"/>
      <c r="R882" s="165"/>
      <c r="S882" s="165"/>
      <c r="T882" s="166"/>
      <c r="AT882" s="161" t="s">
        <v>159</v>
      </c>
      <c r="AU882" s="161" t="s">
        <v>78</v>
      </c>
      <c r="AV882" s="12" t="s">
        <v>76</v>
      </c>
      <c r="AW882" s="12" t="s">
        <v>31</v>
      </c>
      <c r="AX882" s="12" t="s">
        <v>69</v>
      </c>
      <c r="AY882" s="161" t="s">
        <v>151</v>
      </c>
    </row>
    <row r="883" spans="2:65" s="12" customFormat="1" ht="11.25">
      <c r="B883" s="159"/>
      <c r="D883" s="160" t="s">
        <v>159</v>
      </c>
      <c r="E883" s="161" t="s">
        <v>1</v>
      </c>
      <c r="F883" s="162" t="s">
        <v>1459</v>
      </c>
      <c r="H883" s="161" t="s">
        <v>1</v>
      </c>
      <c r="I883" s="163"/>
      <c r="L883" s="159"/>
      <c r="M883" s="164"/>
      <c r="N883" s="165"/>
      <c r="O883" s="165"/>
      <c r="P883" s="165"/>
      <c r="Q883" s="165"/>
      <c r="R883" s="165"/>
      <c r="S883" s="165"/>
      <c r="T883" s="166"/>
      <c r="AT883" s="161" t="s">
        <v>159</v>
      </c>
      <c r="AU883" s="161" t="s">
        <v>78</v>
      </c>
      <c r="AV883" s="12" t="s">
        <v>76</v>
      </c>
      <c r="AW883" s="12" t="s">
        <v>31</v>
      </c>
      <c r="AX883" s="12" t="s">
        <v>69</v>
      </c>
      <c r="AY883" s="161" t="s">
        <v>151</v>
      </c>
    </row>
    <row r="884" spans="2:65" s="13" customFormat="1" ht="11.25">
      <c r="B884" s="167"/>
      <c r="D884" s="160" t="s">
        <v>159</v>
      </c>
      <c r="E884" s="168" t="s">
        <v>1</v>
      </c>
      <c r="F884" s="169" t="s">
        <v>1460</v>
      </c>
      <c r="H884" s="170">
        <v>57</v>
      </c>
      <c r="I884" s="171"/>
      <c r="L884" s="167"/>
      <c r="M884" s="172"/>
      <c r="N884" s="173"/>
      <c r="O884" s="173"/>
      <c r="P884" s="173"/>
      <c r="Q884" s="173"/>
      <c r="R884" s="173"/>
      <c r="S884" s="173"/>
      <c r="T884" s="174"/>
      <c r="AT884" s="168" t="s">
        <v>159</v>
      </c>
      <c r="AU884" s="168" t="s">
        <v>78</v>
      </c>
      <c r="AV884" s="13" t="s">
        <v>78</v>
      </c>
      <c r="AW884" s="13" t="s">
        <v>31</v>
      </c>
      <c r="AX884" s="13" t="s">
        <v>69</v>
      </c>
      <c r="AY884" s="168" t="s">
        <v>151</v>
      </c>
    </row>
    <row r="885" spans="2:65" s="14" customFormat="1" ht="11.25">
      <c r="B885" s="175"/>
      <c r="D885" s="160" t="s">
        <v>159</v>
      </c>
      <c r="E885" s="176" t="s">
        <v>1</v>
      </c>
      <c r="F885" s="177" t="s">
        <v>162</v>
      </c>
      <c r="H885" s="178">
        <v>57</v>
      </c>
      <c r="I885" s="179"/>
      <c r="L885" s="175"/>
      <c r="M885" s="180"/>
      <c r="N885" s="181"/>
      <c r="O885" s="181"/>
      <c r="P885" s="181"/>
      <c r="Q885" s="181"/>
      <c r="R885" s="181"/>
      <c r="S885" s="181"/>
      <c r="T885" s="182"/>
      <c r="AT885" s="176" t="s">
        <v>159</v>
      </c>
      <c r="AU885" s="176" t="s">
        <v>78</v>
      </c>
      <c r="AV885" s="14" t="s">
        <v>157</v>
      </c>
      <c r="AW885" s="14" t="s">
        <v>31</v>
      </c>
      <c r="AX885" s="14" t="s">
        <v>76</v>
      </c>
      <c r="AY885" s="176" t="s">
        <v>151</v>
      </c>
    </row>
    <row r="886" spans="2:65" s="1" customFormat="1" ht="16.5" customHeight="1">
      <c r="B886" s="146"/>
      <c r="C886" s="183" t="s">
        <v>1461</v>
      </c>
      <c r="D886" s="183" t="s">
        <v>266</v>
      </c>
      <c r="E886" s="184" t="s">
        <v>1261</v>
      </c>
      <c r="F886" s="185" t="s">
        <v>1262</v>
      </c>
      <c r="G886" s="186" t="s">
        <v>282</v>
      </c>
      <c r="H886" s="187">
        <v>57</v>
      </c>
      <c r="I886" s="188"/>
      <c r="J886" s="189">
        <f>ROUND(I886*H886,2)</f>
        <v>0</v>
      </c>
      <c r="K886" s="185" t="s">
        <v>1</v>
      </c>
      <c r="L886" s="190"/>
      <c r="M886" s="191" t="s">
        <v>1</v>
      </c>
      <c r="N886" s="192" t="s">
        <v>40</v>
      </c>
      <c r="O886" s="50"/>
      <c r="P886" s="156">
        <f>O886*H886</f>
        <v>0</v>
      </c>
      <c r="Q886" s="156">
        <v>0</v>
      </c>
      <c r="R886" s="156">
        <f>Q886*H886</f>
        <v>0</v>
      </c>
      <c r="S886" s="156">
        <v>0</v>
      </c>
      <c r="T886" s="157">
        <f>S886*H886</f>
        <v>0</v>
      </c>
      <c r="AR886" s="17" t="s">
        <v>300</v>
      </c>
      <c r="AT886" s="17" t="s">
        <v>266</v>
      </c>
      <c r="AU886" s="17" t="s">
        <v>78</v>
      </c>
      <c r="AY886" s="17" t="s">
        <v>151</v>
      </c>
      <c r="BE886" s="158">
        <f>IF(N886="základní",J886,0)</f>
        <v>0</v>
      </c>
      <c r="BF886" s="158">
        <f>IF(N886="snížená",J886,0)</f>
        <v>0</v>
      </c>
      <c r="BG886" s="158">
        <f>IF(N886="zákl. přenesená",J886,0)</f>
        <v>0</v>
      </c>
      <c r="BH886" s="158">
        <f>IF(N886="sníž. přenesená",J886,0)</f>
        <v>0</v>
      </c>
      <c r="BI886" s="158">
        <f>IF(N886="nulová",J886,0)</f>
        <v>0</v>
      </c>
      <c r="BJ886" s="17" t="s">
        <v>76</v>
      </c>
      <c r="BK886" s="158">
        <f>ROUND(I886*H886,2)</f>
        <v>0</v>
      </c>
      <c r="BL886" s="17" t="s">
        <v>227</v>
      </c>
      <c r="BM886" s="17" t="s">
        <v>1462</v>
      </c>
    </row>
    <row r="887" spans="2:65" s="1" customFormat="1" ht="16.5" customHeight="1">
      <c r="B887" s="146"/>
      <c r="C887" s="147" t="s">
        <v>1463</v>
      </c>
      <c r="D887" s="147" t="s">
        <v>153</v>
      </c>
      <c r="E887" s="148" t="s">
        <v>1464</v>
      </c>
      <c r="F887" s="149" t="s">
        <v>1465</v>
      </c>
      <c r="G887" s="150" t="s">
        <v>282</v>
      </c>
      <c r="H887" s="151">
        <v>715.5</v>
      </c>
      <c r="I887" s="152"/>
      <c r="J887" s="153">
        <f>ROUND(I887*H887,2)</f>
        <v>0</v>
      </c>
      <c r="K887" s="149" t="s">
        <v>1</v>
      </c>
      <c r="L887" s="31"/>
      <c r="M887" s="154" t="s">
        <v>1</v>
      </c>
      <c r="N887" s="155" t="s">
        <v>40</v>
      </c>
      <c r="O887" s="50"/>
      <c r="P887" s="156">
        <f>O887*H887</f>
        <v>0</v>
      </c>
      <c r="Q887" s="156">
        <v>0</v>
      </c>
      <c r="R887" s="156">
        <f>Q887*H887</f>
        <v>0</v>
      </c>
      <c r="S887" s="156">
        <v>0</v>
      </c>
      <c r="T887" s="157">
        <f>S887*H887</f>
        <v>0</v>
      </c>
      <c r="AR887" s="17" t="s">
        <v>227</v>
      </c>
      <c r="AT887" s="17" t="s">
        <v>153</v>
      </c>
      <c r="AU887" s="17" t="s">
        <v>78</v>
      </c>
      <c r="AY887" s="17" t="s">
        <v>151</v>
      </c>
      <c r="BE887" s="158">
        <f>IF(N887="základní",J887,0)</f>
        <v>0</v>
      </c>
      <c r="BF887" s="158">
        <f>IF(N887="snížená",J887,0)</f>
        <v>0</v>
      </c>
      <c r="BG887" s="158">
        <f>IF(N887="zákl. přenesená",J887,0)</f>
        <v>0</v>
      </c>
      <c r="BH887" s="158">
        <f>IF(N887="sníž. přenesená",J887,0)</f>
        <v>0</v>
      </c>
      <c r="BI887" s="158">
        <f>IF(N887="nulová",J887,0)</f>
        <v>0</v>
      </c>
      <c r="BJ887" s="17" t="s">
        <v>76</v>
      </c>
      <c r="BK887" s="158">
        <f>ROUND(I887*H887,2)</f>
        <v>0</v>
      </c>
      <c r="BL887" s="17" t="s">
        <v>227</v>
      </c>
      <c r="BM887" s="17" t="s">
        <v>1466</v>
      </c>
    </row>
    <row r="888" spans="2:65" s="12" customFormat="1" ht="11.25">
      <c r="B888" s="159"/>
      <c r="D888" s="160" t="s">
        <v>159</v>
      </c>
      <c r="E888" s="161" t="s">
        <v>1</v>
      </c>
      <c r="F888" s="162" t="s">
        <v>1467</v>
      </c>
      <c r="H888" s="161" t="s">
        <v>1</v>
      </c>
      <c r="I888" s="163"/>
      <c r="L888" s="159"/>
      <c r="M888" s="164"/>
      <c r="N888" s="165"/>
      <c r="O888" s="165"/>
      <c r="P888" s="165"/>
      <c r="Q888" s="165"/>
      <c r="R888" s="165"/>
      <c r="S888" s="165"/>
      <c r="T888" s="166"/>
      <c r="AT888" s="161" t="s">
        <v>159</v>
      </c>
      <c r="AU888" s="161" t="s">
        <v>78</v>
      </c>
      <c r="AV888" s="12" t="s">
        <v>76</v>
      </c>
      <c r="AW888" s="12" t="s">
        <v>31</v>
      </c>
      <c r="AX888" s="12" t="s">
        <v>69</v>
      </c>
      <c r="AY888" s="161" t="s">
        <v>151</v>
      </c>
    </row>
    <row r="889" spans="2:65" s="13" customFormat="1" ht="11.25">
      <c r="B889" s="167"/>
      <c r="D889" s="160" t="s">
        <v>159</v>
      </c>
      <c r="E889" s="168" t="s">
        <v>1</v>
      </c>
      <c r="F889" s="169" t="s">
        <v>1468</v>
      </c>
      <c r="H889" s="170">
        <v>715.5</v>
      </c>
      <c r="I889" s="171"/>
      <c r="L889" s="167"/>
      <c r="M889" s="172"/>
      <c r="N889" s="173"/>
      <c r="O889" s="173"/>
      <c r="P889" s="173"/>
      <c r="Q889" s="173"/>
      <c r="R889" s="173"/>
      <c r="S889" s="173"/>
      <c r="T889" s="174"/>
      <c r="AT889" s="168" t="s">
        <v>159</v>
      </c>
      <c r="AU889" s="168" t="s">
        <v>78</v>
      </c>
      <c r="AV889" s="13" t="s">
        <v>78</v>
      </c>
      <c r="AW889" s="13" t="s">
        <v>31</v>
      </c>
      <c r="AX889" s="13" t="s">
        <v>69</v>
      </c>
      <c r="AY889" s="168" t="s">
        <v>151</v>
      </c>
    </row>
    <row r="890" spans="2:65" s="14" customFormat="1" ht="11.25">
      <c r="B890" s="175"/>
      <c r="D890" s="160" t="s">
        <v>159</v>
      </c>
      <c r="E890" s="176" t="s">
        <v>1</v>
      </c>
      <c r="F890" s="177" t="s">
        <v>162</v>
      </c>
      <c r="H890" s="178">
        <v>715.5</v>
      </c>
      <c r="I890" s="179"/>
      <c r="L890" s="175"/>
      <c r="M890" s="180"/>
      <c r="N890" s="181"/>
      <c r="O890" s="181"/>
      <c r="P890" s="181"/>
      <c r="Q890" s="181"/>
      <c r="R890" s="181"/>
      <c r="S890" s="181"/>
      <c r="T890" s="182"/>
      <c r="AT890" s="176" t="s">
        <v>159</v>
      </c>
      <c r="AU890" s="176" t="s">
        <v>78</v>
      </c>
      <c r="AV890" s="14" t="s">
        <v>157</v>
      </c>
      <c r="AW890" s="14" t="s">
        <v>31</v>
      </c>
      <c r="AX890" s="14" t="s">
        <v>76</v>
      </c>
      <c r="AY890" s="176" t="s">
        <v>151</v>
      </c>
    </row>
    <row r="891" spans="2:65" s="1" customFormat="1" ht="16.5" customHeight="1">
      <c r="B891" s="146"/>
      <c r="C891" s="183" t="s">
        <v>1469</v>
      </c>
      <c r="D891" s="183" t="s">
        <v>266</v>
      </c>
      <c r="E891" s="184" t="s">
        <v>1261</v>
      </c>
      <c r="F891" s="185" t="s">
        <v>1262</v>
      </c>
      <c r="G891" s="186" t="s">
        <v>282</v>
      </c>
      <c r="H891" s="187">
        <v>458.6</v>
      </c>
      <c r="I891" s="188"/>
      <c r="J891" s="189">
        <f>ROUND(I891*H891,2)</f>
        <v>0</v>
      </c>
      <c r="K891" s="185" t="s">
        <v>1</v>
      </c>
      <c r="L891" s="190"/>
      <c r="M891" s="191" t="s">
        <v>1</v>
      </c>
      <c r="N891" s="192" t="s">
        <v>40</v>
      </c>
      <c r="O891" s="50"/>
      <c r="P891" s="156">
        <f>O891*H891</f>
        <v>0</v>
      </c>
      <c r="Q891" s="156">
        <v>0</v>
      </c>
      <c r="R891" s="156">
        <f>Q891*H891</f>
        <v>0</v>
      </c>
      <c r="S891" s="156">
        <v>0</v>
      </c>
      <c r="T891" s="157">
        <f>S891*H891</f>
        <v>0</v>
      </c>
      <c r="AR891" s="17" t="s">
        <v>300</v>
      </c>
      <c r="AT891" s="17" t="s">
        <v>266</v>
      </c>
      <c r="AU891" s="17" t="s">
        <v>78</v>
      </c>
      <c r="AY891" s="17" t="s">
        <v>151</v>
      </c>
      <c r="BE891" s="158">
        <f>IF(N891="základní",J891,0)</f>
        <v>0</v>
      </c>
      <c r="BF891" s="158">
        <f>IF(N891="snížená",J891,0)</f>
        <v>0</v>
      </c>
      <c r="BG891" s="158">
        <f>IF(N891="zákl. přenesená",J891,0)</f>
        <v>0</v>
      </c>
      <c r="BH891" s="158">
        <f>IF(N891="sníž. přenesená",J891,0)</f>
        <v>0</v>
      </c>
      <c r="BI891" s="158">
        <f>IF(N891="nulová",J891,0)</f>
        <v>0</v>
      </c>
      <c r="BJ891" s="17" t="s">
        <v>76</v>
      </c>
      <c r="BK891" s="158">
        <f>ROUND(I891*H891,2)</f>
        <v>0</v>
      </c>
      <c r="BL891" s="17" t="s">
        <v>227</v>
      </c>
      <c r="BM891" s="17" t="s">
        <v>1470</v>
      </c>
    </row>
    <row r="892" spans="2:65" s="13" customFormat="1" ht="11.25">
      <c r="B892" s="167"/>
      <c r="D892" s="160" t="s">
        <v>159</v>
      </c>
      <c r="E892" s="168" t="s">
        <v>1</v>
      </c>
      <c r="F892" s="169" t="s">
        <v>1471</v>
      </c>
      <c r="H892" s="170">
        <v>458.6</v>
      </c>
      <c r="I892" s="171"/>
      <c r="L892" s="167"/>
      <c r="M892" s="172"/>
      <c r="N892" s="173"/>
      <c r="O892" s="173"/>
      <c r="P892" s="173"/>
      <c r="Q892" s="173"/>
      <c r="R892" s="173"/>
      <c r="S892" s="173"/>
      <c r="T892" s="174"/>
      <c r="AT892" s="168" t="s">
        <v>159</v>
      </c>
      <c r="AU892" s="168" t="s">
        <v>78</v>
      </c>
      <c r="AV892" s="13" t="s">
        <v>78</v>
      </c>
      <c r="AW892" s="13" t="s">
        <v>31</v>
      </c>
      <c r="AX892" s="13" t="s">
        <v>69</v>
      </c>
      <c r="AY892" s="168" t="s">
        <v>151</v>
      </c>
    </row>
    <row r="893" spans="2:65" s="14" customFormat="1" ht="11.25">
      <c r="B893" s="175"/>
      <c r="D893" s="160" t="s">
        <v>159</v>
      </c>
      <c r="E893" s="176" t="s">
        <v>1</v>
      </c>
      <c r="F893" s="177" t="s">
        <v>162</v>
      </c>
      <c r="H893" s="178">
        <v>458.6</v>
      </c>
      <c r="I893" s="179"/>
      <c r="L893" s="175"/>
      <c r="M893" s="180"/>
      <c r="N893" s="181"/>
      <c r="O893" s="181"/>
      <c r="P893" s="181"/>
      <c r="Q893" s="181"/>
      <c r="R893" s="181"/>
      <c r="S893" s="181"/>
      <c r="T893" s="182"/>
      <c r="AT893" s="176" t="s">
        <v>159</v>
      </c>
      <c r="AU893" s="176" t="s">
        <v>78</v>
      </c>
      <c r="AV893" s="14" t="s">
        <v>157</v>
      </c>
      <c r="AW893" s="14" t="s">
        <v>31</v>
      </c>
      <c r="AX893" s="14" t="s">
        <v>76</v>
      </c>
      <c r="AY893" s="176" t="s">
        <v>151</v>
      </c>
    </row>
    <row r="894" spans="2:65" s="1" customFormat="1" ht="16.5" customHeight="1">
      <c r="B894" s="146"/>
      <c r="C894" s="183" t="s">
        <v>1472</v>
      </c>
      <c r="D894" s="183" t="s">
        <v>266</v>
      </c>
      <c r="E894" s="184" t="s">
        <v>1473</v>
      </c>
      <c r="F894" s="185" t="s">
        <v>1474</v>
      </c>
      <c r="G894" s="186" t="s">
        <v>156</v>
      </c>
      <c r="H894" s="187">
        <v>11.95</v>
      </c>
      <c r="I894" s="188"/>
      <c r="J894" s="189">
        <f>ROUND(I894*H894,2)</f>
        <v>0</v>
      </c>
      <c r="K894" s="185" t="s">
        <v>1</v>
      </c>
      <c r="L894" s="190"/>
      <c r="M894" s="191" t="s">
        <v>1</v>
      </c>
      <c r="N894" s="192" t="s">
        <v>40</v>
      </c>
      <c r="O894" s="50"/>
      <c r="P894" s="156">
        <f>O894*H894</f>
        <v>0</v>
      </c>
      <c r="Q894" s="156">
        <v>0</v>
      </c>
      <c r="R894" s="156">
        <f>Q894*H894</f>
        <v>0</v>
      </c>
      <c r="S894" s="156">
        <v>0</v>
      </c>
      <c r="T894" s="157">
        <f>S894*H894</f>
        <v>0</v>
      </c>
      <c r="AR894" s="17" t="s">
        <v>300</v>
      </c>
      <c r="AT894" s="17" t="s">
        <v>266</v>
      </c>
      <c r="AU894" s="17" t="s">
        <v>78</v>
      </c>
      <c r="AY894" s="17" t="s">
        <v>151</v>
      </c>
      <c r="BE894" s="158">
        <f>IF(N894="základní",J894,0)</f>
        <v>0</v>
      </c>
      <c r="BF894" s="158">
        <f>IF(N894="snížená",J894,0)</f>
        <v>0</v>
      </c>
      <c r="BG894" s="158">
        <f>IF(N894="zákl. přenesená",J894,0)</f>
        <v>0</v>
      </c>
      <c r="BH894" s="158">
        <f>IF(N894="sníž. přenesená",J894,0)</f>
        <v>0</v>
      </c>
      <c r="BI894" s="158">
        <f>IF(N894="nulová",J894,0)</f>
        <v>0</v>
      </c>
      <c r="BJ894" s="17" t="s">
        <v>76</v>
      </c>
      <c r="BK894" s="158">
        <f>ROUND(I894*H894,2)</f>
        <v>0</v>
      </c>
      <c r="BL894" s="17" t="s">
        <v>227</v>
      </c>
      <c r="BM894" s="17" t="s">
        <v>1475</v>
      </c>
    </row>
    <row r="895" spans="2:65" s="13" customFormat="1" ht="11.25">
      <c r="B895" s="167"/>
      <c r="D895" s="160" t="s">
        <v>159</v>
      </c>
      <c r="E895" s="168" t="s">
        <v>1</v>
      </c>
      <c r="F895" s="169" t="s">
        <v>1476</v>
      </c>
      <c r="H895" s="170">
        <v>11.95</v>
      </c>
      <c r="I895" s="171"/>
      <c r="L895" s="167"/>
      <c r="M895" s="172"/>
      <c r="N895" s="173"/>
      <c r="O895" s="173"/>
      <c r="P895" s="173"/>
      <c r="Q895" s="173"/>
      <c r="R895" s="173"/>
      <c r="S895" s="173"/>
      <c r="T895" s="174"/>
      <c r="AT895" s="168" t="s">
        <v>159</v>
      </c>
      <c r="AU895" s="168" t="s">
        <v>78</v>
      </c>
      <c r="AV895" s="13" t="s">
        <v>78</v>
      </c>
      <c r="AW895" s="13" t="s">
        <v>31</v>
      </c>
      <c r="AX895" s="13" t="s">
        <v>69</v>
      </c>
      <c r="AY895" s="168" t="s">
        <v>151</v>
      </c>
    </row>
    <row r="896" spans="2:65" s="14" customFormat="1" ht="11.25">
      <c r="B896" s="175"/>
      <c r="D896" s="160" t="s">
        <v>159</v>
      </c>
      <c r="E896" s="176" t="s">
        <v>1</v>
      </c>
      <c r="F896" s="177" t="s">
        <v>162</v>
      </c>
      <c r="H896" s="178">
        <v>11.95</v>
      </c>
      <c r="I896" s="179"/>
      <c r="L896" s="175"/>
      <c r="M896" s="180"/>
      <c r="N896" s="181"/>
      <c r="O896" s="181"/>
      <c r="P896" s="181"/>
      <c r="Q896" s="181"/>
      <c r="R896" s="181"/>
      <c r="S896" s="181"/>
      <c r="T896" s="182"/>
      <c r="AT896" s="176" t="s">
        <v>159</v>
      </c>
      <c r="AU896" s="176" t="s">
        <v>78</v>
      </c>
      <c r="AV896" s="14" t="s">
        <v>157</v>
      </c>
      <c r="AW896" s="14" t="s">
        <v>31</v>
      </c>
      <c r="AX896" s="14" t="s">
        <v>76</v>
      </c>
      <c r="AY896" s="176" t="s">
        <v>151</v>
      </c>
    </row>
    <row r="897" spans="2:65" s="1" customFormat="1" ht="16.5" customHeight="1">
      <c r="B897" s="146"/>
      <c r="C897" s="147" t="s">
        <v>1477</v>
      </c>
      <c r="D897" s="147" t="s">
        <v>153</v>
      </c>
      <c r="E897" s="148" t="s">
        <v>1478</v>
      </c>
      <c r="F897" s="149" t="s">
        <v>1479</v>
      </c>
      <c r="G897" s="150" t="s">
        <v>282</v>
      </c>
      <c r="H897" s="151">
        <v>57</v>
      </c>
      <c r="I897" s="152"/>
      <c r="J897" s="153">
        <f>ROUND(I897*H897,2)</f>
        <v>0</v>
      </c>
      <c r="K897" s="149" t="s">
        <v>1</v>
      </c>
      <c r="L897" s="31"/>
      <c r="M897" s="154" t="s">
        <v>1</v>
      </c>
      <c r="N897" s="155" t="s">
        <v>40</v>
      </c>
      <c r="O897" s="50"/>
      <c r="P897" s="156">
        <f>O897*H897</f>
        <v>0</v>
      </c>
      <c r="Q897" s="156">
        <v>0</v>
      </c>
      <c r="R897" s="156">
        <f>Q897*H897</f>
        <v>0</v>
      </c>
      <c r="S897" s="156">
        <v>0</v>
      </c>
      <c r="T897" s="157">
        <f>S897*H897</f>
        <v>0</v>
      </c>
      <c r="AR897" s="17" t="s">
        <v>227</v>
      </c>
      <c r="AT897" s="17" t="s">
        <v>153</v>
      </c>
      <c r="AU897" s="17" t="s">
        <v>78</v>
      </c>
      <c r="AY897" s="17" t="s">
        <v>151</v>
      </c>
      <c r="BE897" s="158">
        <f>IF(N897="základní",J897,0)</f>
        <v>0</v>
      </c>
      <c r="BF897" s="158">
        <f>IF(N897="snížená",J897,0)</f>
        <v>0</v>
      </c>
      <c r="BG897" s="158">
        <f>IF(N897="zákl. přenesená",J897,0)</f>
        <v>0</v>
      </c>
      <c r="BH897" s="158">
        <f>IF(N897="sníž. přenesená",J897,0)</f>
        <v>0</v>
      </c>
      <c r="BI897" s="158">
        <f>IF(N897="nulová",J897,0)</f>
        <v>0</v>
      </c>
      <c r="BJ897" s="17" t="s">
        <v>76</v>
      </c>
      <c r="BK897" s="158">
        <f>ROUND(I897*H897,2)</f>
        <v>0</v>
      </c>
      <c r="BL897" s="17" t="s">
        <v>227</v>
      </c>
      <c r="BM897" s="17" t="s">
        <v>1480</v>
      </c>
    </row>
    <row r="898" spans="2:65" s="12" customFormat="1" ht="11.25">
      <c r="B898" s="159"/>
      <c r="D898" s="160" t="s">
        <v>159</v>
      </c>
      <c r="E898" s="161" t="s">
        <v>1</v>
      </c>
      <c r="F898" s="162" t="s">
        <v>1481</v>
      </c>
      <c r="H898" s="161" t="s">
        <v>1</v>
      </c>
      <c r="I898" s="163"/>
      <c r="L898" s="159"/>
      <c r="M898" s="164"/>
      <c r="N898" s="165"/>
      <c r="O898" s="165"/>
      <c r="P898" s="165"/>
      <c r="Q898" s="165"/>
      <c r="R898" s="165"/>
      <c r="S898" s="165"/>
      <c r="T898" s="166"/>
      <c r="AT898" s="161" t="s">
        <v>159</v>
      </c>
      <c r="AU898" s="161" t="s">
        <v>78</v>
      </c>
      <c r="AV898" s="12" t="s">
        <v>76</v>
      </c>
      <c r="AW898" s="12" t="s">
        <v>31</v>
      </c>
      <c r="AX898" s="12" t="s">
        <v>69</v>
      </c>
      <c r="AY898" s="161" t="s">
        <v>151</v>
      </c>
    </row>
    <row r="899" spans="2:65" s="13" customFormat="1" ht="11.25">
      <c r="B899" s="167"/>
      <c r="D899" s="160" t="s">
        <v>159</v>
      </c>
      <c r="E899" s="168" t="s">
        <v>1</v>
      </c>
      <c r="F899" s="169" t="s">
        <v>1482</v>
      </c>
      <c r="H899" s="170">
        <v>57</v>
      </c>
      <c r="I899" s="171"/>
      <c r="L899" s="167"/>
      <c r="M899" s="172"/>
      <c r="N899" s="173"/>
      <c r="O899" s="173"/>
      <c r="P899" s="173"/>
      <c r="Q899" s="173"/>
      <c r="R899" s="173"/>
      <c r="S899" s="173"/>
      <c r="T899" s="174"/>
      <c r="AT899" s="168" t="s">
        <v>159</v>
      </c>
      <c r="AU899" s="168" t="s">
        <v>78</v>
      </c>
      <c r="AV899" s="13" t="s">
        <v>78</v>
      </c>
      <c r="AW899" s="13" t="s">
        <v>31</v>
      </c>
      <c r="AX899" s="13" t="s">
        <v>69</v>
      </c>
      <c r="AY899" s="168" t="s">
        <v>151</v>
      </c>
    </row>
    <row r="900" spans="2:65" s="14" customFormat="1" ht="11.25">
      <c r="B900" s="175"/>
      <c r="D900" s="160" t="s">
        <v>159</v>
      </c>
      <c r="E900" s="176" t="s">
        <v>1</v>
      </c>
      <c r="F900" s="177" t="s">
        <v>162</v>
      </c>
      <c r="H900" s="178">
        <v>57</v>
      </c>
      <c r="I900" s="179"/>
      <c r="L900" s="175"/>
      <c r="M900" s="180"/>
      <c r="N900" s="181"/>
      <c r="O900" s="181"/>
      <c r="P900" s="181"/>
      <c r="Q900" s="181"/>
      <c r="R900" s="181"/>
      <c r="S900" s="181"/>
      <c r="T900" s="182"/>
      <c r="AT900" s="176" t="s">
        <v>159</v>
      </c>
      <c r="AU900" s="176" t="s">
        <v>78</v>
      </c>
      <c r="AV900" s="14" t="s">
        <v>157</v>
      </c>
      <c r="AW900" s="14" t="s">
        <v>31</v>
      </c>
      <c r="AX900" s="14" t="s">
        <v>76</v>
      </c>
      <c r="AY900" s="176" t="s">
        <v>151</v>
      </c>
    </row>
    <row r="901" spans="2:65" s="1" customFormat="1" ht="16.5" customHeight="1">
      <c r="B901" s="146"/>
      <c r="C901" s="183" t="s">
        <v>1483</v>
      </c>
      <c r="D901" s="183" t="s">
        <v>266</v>
      </c>
      <c r="E901" s="184" t="s">
        <v>1484</v>
      </c>
      <c r="F901" s="185" t="s">
        <v>1262</v>
      </c>
      <c r="G901" s="186" t="s">
        <v>282</v>
      </c>
      <c r="H901" s="187">
        <v>57</v>
      </c>
      <c r="I901" s="188"/>
      <c r="J901" s="189">
        <f>ROUND(I901*H901,2)</f>
        <v>0</v>
      </c>
      <c r="K901" s="185" t="s">
        <v>1</v>
      </c>
      <c r="L901" s="190"/>
      <c r="M901" s="191" t="s">
        <v>1</v>
      </c>
      <c r="N901" s="192" t="s">
        <v>40</v>
      </c>
      <c r="O901" s="50"/>
      <c r="P901" s="156">
        <f>O901*H901</f>
        <v>0</v>
      </c>
      <c r="Q901" s="156">
        <v>0</v>
      </c>
      <c r="R901" s="156">
        <f>Q901*H901</f>
        <v>0</v>
      </c>
      <c r="S901" s="156">
        <v>0</v>
      </c>
      <c r="T901" s="157">
        <f>S901*H901</f>
        <v>0</v>
      </c>
      <c r="AR901" s="17" t="s">
        <v>300</v>
      </c>
      <c r="AT901" s="17" t="s">
        <v>266</v>
      </c>
      <c r="AU901" s="17" t="s">
        <v>78</v>
      </c>
      <c r="AY901" s="17" t="s">
        <v>151</v>
      </c>
      <c r="BE901" s="158">
        <f>IF(N901="základní",J901,0)</f>
        <v>0</v>
      </c>
      <c r="BF901" s="158">
        <f>IF(N901="snížená",J901,0)</f>
        <v>0</v>
      </c>
      <c r="BG901" s="158">
        <f>IF(N901="zákl. přenesená",J901,0)</f>
        <v>0</v>
      </c>
      <c r="BH901" s="158">
        <f>IF(N901="sníž. přenesená",J901,0)</f>
        <v>0</v>
      </c>
      <c r="BI901" s="158">
        <f>IF(N901="nulová",J901,0)</f>
        <v>0</v>
      </c>
      <c r="BJ901" s="17" t="s">
        <v>76</v>
      </c>
      <c r="BK901" s="158">
        <f>ROUND(I901*H901,2)</f>
        <v>0</v>
      </c>
      <c r="BL901" s="17" t="s">
        <v>227</v>
      </c>
      <c r="BM901" s="17" t="s">
        <v>1485</v>
      </c>
    </row>
    <row r="902" spans="2:65" s="1" customFormat="1" ht="16.5" customHeight="1">
      <c r="B902" s="146"/>
      <c r="C902" s="147" t="s">
        <v>1486</v>
      </c>
      <c r="D902" s="147" t="s">
        <v>153</v>
      </c>
      <c r="E902" s="148" t="s">
        <v>1487</v>
      </c>
      <c r="F902" s="149" t="s">
        <v>1488</v>
      </c>
      <c r="G902" s="150" t="s">
        <v>282</v>
      </c>
      <c r="H902" s="151">
        <v>115.5</v>
      </c>
      <c r="I902" s="152"/>
      <c r="J902" s="153">
        <f>ROUND(I902*H902,2)</f>
        <v>0</v>
      </c>
      <c r="K902" s="149" t="s">
        <v>1</v>
      </c>
      <c r="L902" s="31"/>
      <c r="M902" s="154" t="s">
        <v>1</v>
      </c>
      <c r="N902" s="155" t="s">
        <v>40</v>
      </c>
      <c r="O902" s="50"/>
      <c r="P902" s="156">
        <f>O902*H902</f>
        <v>0</v>
      </c>
      <c r="Q902" s="156">
        <v>0</v>
      </c>
      <c r="R902" s="156">
        <f>Q902*H902</f>
        <v>0</v>
      </c>
      <c r="S902" s="156">
        <v>0</v>
      </c>
      <c r="T902" s="157">
        <f>S902*H902</f>
        <v>0</v>
      </c>
      <c r="AR902" s="17" t="s">
        <v>227</v>
      </c>
      <c r="AT902" s="17" t="s">
        <v>153</v>
      </c>
      <c r="AU902" s="17" t="s">
        <v>78</v>
      </c>
      <c r="AY902" s="17" t="s">
        <v>151</v>
      </c>
      <c r="BE902" s="158">
        <f>IF(N902="základní",J902,0)</f>
        <v>0</v>
      </c>
      <c r="BF902" s="158">
        <f>IF(N902="snížená",J902,0)</f>
        <v>0</v>
      </c>
      <c r="BG902" s="158">
        <f>IF(N902="zákl. přenesená",J902,0)</f>
        <v>0</v>
      </c>
      <c r="BH902" s="158">
        <f>IF(N902="sníž. přenesená",J902,0)</f>
        <v>0</v>
      </c>
      <c r="BI902" s="158">
        <f>IF(N902="nulová",J902,0)</f>
        <v>0</v>
      </c>
      <c r="BJ902" s="17" t="s">
        <v>76</v>
      </c>
      <c r="BK902" s="158">
        <f>ROUND(I902*H902,2)</f>
        <v>0</v>
      </c>
      <c r="BL902" s="17" t="s">
        <v>227</v>
      </c>
      <c r="BM902" s="17" t="s">
        <v>1489</v>
      </c>
    </row>
    <row r="903" spans="2:65" s="12" customFormat="1" ht="11.25">
      <c r="B903" s="159"/>
      <c r="D903" s="160" t="s">
        <v>159</v>
      </c>
      <c r="E903" s="161" t="s">
        <v>1</v>
      </c>
      <c r="F903" s="162" t="s">
        <v>1490</v>
      </c>
      <c r="H903" s="161" t="s">
        <v>1</v>
      </c>
      <c r="I903" s="163"/>
      <c r="L903" s="159"/>
      <c r="M903" s="164"/>
      <c r="N903" s="165"/>
      <c r="O903" s="165"/>
      <c r="P903" s="165"/>
      <c r="Q903" s="165"/>
      <c r="R903" s="165"/>
      <c r="S903" s="165"/>
      <c r="T903" s="166"/>
      <c r="AT903" s="161" t="s">
        <v>159</v>
      </c>
      <c r="AU903" s="161" t="s">
        <v>78</v>
      </c>
      <c r="AV903" s="12" t="s">
        <v>76</v>
      </c>
      <c r="AW903" s="12" t="s">
        <v>31</v>
      </c>
      <c r="AX903" s="12" t="s">
        <v>69</v>
      </c>
      <c r="AY903" s="161" t="s">
        <v>151</v>
      </c>
    </row>
    <row r="904" spans="2:65" s="13" customFormat="1" ht="11.25">
      <c r="B904" s="167"/>
      <c r="D904" s="160" t="s">
        <v>159</v>
      </c>
      <c r="E904" s="168" t="s">
        <v>1</v>
      </c>
      <c r="F904" s="169" t="s">
        <v>1491</v>
      </c>
      <c r="H904" s="170">
        <v>115.5</v>
      </c>
      <c r="I904" s="171"/>
      <c r="L904" s="167"/>
      <c r="M904" s="172"/>
      <c r="N904" s="173"/>
      <c r="O904" s="173"/>
      <c r="P904" s="173"/>
      <c r="Q904" s="173"/>
      <c r="R904" s="173"/>
      <c r="S904" s="173"/>
      <c r="T904" s="174"/>
      <c r="AT904" s="168" t="s">
        <v>159</v>
      </c>
      <c r="AU904" s="168" t="s">
        <v>78</v>
      </c>
      <c r="AV904" s="13" t="s">
        <v>78</v>
      </c>
      <c r="AW904" s="13" t="s">
        <v>31</v>
      </c>
      <c r="AX904" s="13" t="s">
        <v>69</v>
      </c>
      <c r="AY904" s="168" t="s">
        <v>151</v>
      </c>
    </row>
    <row r="905" spans="2:65" s="14" customFormat="1" ht="11.25">
      <c r="B905" s="175"/>
      <c r="D905" s="160" t="s">
        <v>159</v>
      </c>
      <c r="E905" s="176" t="s">
        <v>1</v>
      </c>
      <c r="F905" s="177" t="s">
        <v>162</v>
      </c>
      <c r="H905" s="178">
        <v>115.5</v>
      </c>
      <c r="I905" s="179"/>
      <c r="L905" s="175"/>
      <c r="M905" s="180"/>
      <c r="N905" s="181"/>
      <c r="O905" s="181"/>
      <c r="P905" s="181"/>
      <c r="Q905" s="181"/>
      <c r="R905" s="181"/>
      <c r="S905" s="181"/>
      <c r="T905" s="182"/>
      <c r="AT905" s="176" t="s">
        <v>159</v>
      </c>
      <c r="AU905" s="176" t="s">
        <v>78</v>
      </c>
      <c r="AV905" s="14" t="s">
        <v>157</v>
      </c>
      <c r="AW905" s="14" t="s">
        <v>31</v>
      </c>
      <c r="AX905" s="14" t="s">
        <v>76</v>
      </c>
      <c r="AY905" s="176" t="s">
        <v>151</v>
      </c>
    </row>
    <row r="906" spans="2:65" s="1" customFormat="1" ht="16.5" customHeight="1">
      <c r="B906" s="146"/>
      <c r="C906" s="183" t="s">
        <v>1492</v>
      </c>
      <c r="D906" s="183" t="s">
        <v>266</v>
      </c>
      <c r="E906" s="184" t="s">
        <v>1493</v>
      </c>
      <c r="F906" s="185" t="s">
        <v>1262</v>
      </c>
      <c r="G906" s="186" t="s">
        <v>282</v>
      </c>
      <c r="H906" s="187">
        <v>115.5</v>
      </c>
      <c r="I906" s="188"/>
      <c r="J906" s="189">
        <f>ROUND(I906*H906,2)</f>
        <v>0</v>
      </c>
      <c r="K906" s="185" t="s">
        <v>1</v>
      </c>
      <c r="L906" s="190"/>
      <c r="M906" s="191" t="s">
        <v>1</v>
      </c>
      <c r="N906" s="192" t="s">
        <v>40</v>
      </c>
      <c r="O906" s="50"/>
      <c r="P906" s="156">
        <f>O906*H906</f>
        <v>0</v>
      </c>
      <c r="Q906" s="156">
        <v>0</v>
      </c>
      <c r="R906" s="156">
        <f>Q906*H906</f>
        <v>0</v>
      </c>
      <c r="S906" s="156">
        <v>0</v>
      </c>
      <c r="T906" s="157">
        <f>S906*H906</f>
        <v>0</v>
      </c>
      <c r="AR906" s="17" t="s">
        <v>300</v>
      </c>
      <c r="AT906" s="17" t="s">
        <v>266</v>
      </c>
      <c r="AU906" s="17" t="s">
        <v>78</v>
      </c>
      <c r="AY906" s="17" t="s">
        <v>151</v>
      </c>
      <c r="BE906" s="158">
        <f>IF(N906="základní",J906,0)</f>
        <v>0</v>
      </c>
      <c r="BF906" s="158">
        <f>IF(N906="snížená",J906,0)</f>
        <v>0</v>
      </c>
      <c r="BG906" s="158">
        <f>IF(N906="zákl. přenesená",J906,0)</f>
        <v>0</v>
      </c>
      <c r="BH906" s="158">
        <f>IF(N906="sníž. přenesená",J906,0)</f>
        <v>0</v>
      </c>
      <c r="BI906" s="158">
        <f>IF(N906="nulová",J906,0)</f>
        <v>0</v>
      </c>
      <c r="BJ906" s="17" t="s">
        <v>76</v>
      </c>
      <c r="BK906" s="158">
        <f>ROUND(I906*H906,2)</f>
        <v>0</v>
      </c>
      <c r="BL906" s="17" t="s">
        <v>227</v>
      </c>
      <c r="BM906" s="17" t="s">
        <v>1494</v>
      </c>
    </row>
    <row r="907" spans="2:65" s="1" customFormat="1" ht="16.5" customHeight="1">
      <c r="B907" s="146"/>
      <c r="C907" s="147" t="s">
        <v>1495</v>
      </c>
      <c r="D907" s="147" t="s">
        <v>153</v>
      </c>
      <c r="E907" s="148" t="s">
        <v>1496</v>
      </c>
      <c r="F907" s="149" t="s">
        <v>1497</v>
      </c>
      <c r="G907" s="150" t="s">
        <v>1178</v>
      </c>
      <c r="H907" s="201"/>
      <c r="I907" s="152"/>
      <c r="J907" s="153">
        <f>ROUND(I907*H907,2)</f>
        <v>0</v>
      </c>
      <c r="K907" s="149" t="s">
        <v>1</v>
      </c>
      <c r="L907" s="31"/>
      <c r="M907" s="154" t="s">
        <v>1</v>
      </c>
      <c r="N907" s="155" t="s">
        <v>40</v>
      </c>
      <c r="O907" s="50"/>
      <c r="P907" s="156">
        <f>O907*H907</f>
        <v>0</v>
      </c>
      <c r="Q907" s="156">
        <v>0</v>
      </c>
      <c r="R907" s="156">
        <f>Q907*H907</f>
        <v>0</v>
      </c>
      <c r="S907" s="156">
        <v>0</v>
      </c>
      <c r="T907" s="157">
        <f>S907*H907</f>
        <v>0</v>
      </c>
      <c r="AR907" s="17" t="s">
        <v>227</v>
      </c>
      <c r="AT907" s="17" t="s">
        <v>153</v>
      </c>
      <c r="AU907" s="17" t="s">
        <v>78</v>
      </c>
      <c r="AY907" s="17" t="s">
        <v>151</v>
      </c>
      <c r="BE907" s="158">
        <f>IF(N907="základní",J907,0)</f>
        <v>0</v>
      </c>
      <c r="BF907" s="158">
        <f>IF(N907="snížená",J907,0)</f>
        <v>0</v>
      </c>
      <c r="BG907" s="158">
        <f>IF(N907="zákl. přenesená",J907,0)</f>
        <v>0</v>
      </c>
      <c r="BH907" s="158">
        <f>IF(N907="sníž. přenesená",J907,0)</f>
        <v>0</v>
      </c>
      <c r="BI907" s="158">
        <f>IF(N907="nulová",J907,0)</f>
        <v>0</v>
      </c>
      <c r="BJ907" s="17" t="s">
        <v>76</v>
      </c>
      <c r="BK907" s="158">
        <f>ROUND(I907*H907,2)</f>
        <v>0</v>
      </c>
      <c r="BL907" s="17" t="s">
        <v>227</v>
      </c>
      <c r="BM907" s="17" t="s">
        <v>1498</v>
      </c>
    </row>
    <row r="908" spans="2:65" s="11" customFormat="1" ht="22.9" customHeight="1">
      <c r="B908" s="133"/>
      <c r="D908" s="134" t="s">
        <v>68</v>
      </c>
      <c r="E908" s="144" t="s">
        <v>1499</v>
      </c>
      <c r="F908" s="144" t="s">
        <v>1500</v>
      </c>
      <c r="I908" s="136"/>
      <c r="J908" s="145">
        <f>BK908</f>
        <v>0</v>
      </c>
      <c r="L908" s="133"/>
      <c r="M908" s="138"/>
      <c r="N908" s="139"/>
      <c r="O908" s="139"/>
      <c r="P908" s="140">
        <f>SUM(P909:P934)</f>
        <v>0</v>
      </c>
      <c r="Q908" s="139"/>
      <c r="R908" s="140">
        <f>SUM(R909:R934)</f>
        <v>0</v>
      </c>
      <c r="S908" s="139"/>
      <c r="T908" s="141">
        <f>SUM(T909:T934)</f>
        <v>0</v>
      </c>
      <c r="AR908" s="134" t="s">
        <v>78</v>
      </c>
      <c r="AT908" s="142" t="s">
        <v>68</v>
      </c>
      <c r="AU908" s="142" t="s">
        <v>76</v>
      </c>
      <c r="AY908" s="134" t="s">
        <v>151</v>
      </c>
      <c r="BK908" s="143">
        <f>SUM(BK909:BK934)</f>
        <v>0</v>
      </c>
    </row>
    <row r="909" spans="2:65" s="1" customFormat="1" ht="16.5" customHeight="1">
      <c r="B909" s="146"/>
      <c r="C909" s="147" t="s">
        <v>1501</v>
      </c>
      <c r="D909" s="147" t="s">
        <v>153</v>
      </c>
      <c r="E909" s="148" t="s">
        <v>1502</v>
      </c>
      <c r="F909" s="149" t="s">
        <v>1503</v>
      </c>
      <c r="G909" s="150" t="s">
        <v>446</v>
      </c>
      <c r="H909" s="151">
        <v>6.15</v>
      </c>
      <c r="I909" s="152"/>
      <c r="J909" s="153">
        <f>ROUND(I909*H909,2)</f>
        <v>0</v>
      </c>
      <c r="K909" s="149" t="s">
        <v>1</v>
      </c>
      <c r="L909" s="31"/>
      <c r="M909" s="154" t="s">
        <v>1</v>
      </c>
      <c r="N909" s="155" t="s">
        <v>40</v>
      </c>
      <c r="O909" s="50"/>
      <c r="P909" s="156">
        <f>O909*H909</f>
        <v>0</v>
      </c>
      <c r="Q909" s="156">
        <v>0</v>
      </c>
      <c r="R909" s="156">
        <f>Q909*H909</f>
        <v>0</v>
      </c>
      <c r="S909" s="156">
        <v>0</v>
      </c>
      <c r="T909" s="157">
        <f>S909*H909</f>
        <v>0</v>
      </c>
      <c r="AR909" s="17" t="s">
        <v>227</v>
      </c>
      <c r="AT909" s="17" t="s">
        <v>153</v>
      </c>
      <c r="AU909" s="17" t="s">
        <v>78</v>
      </c>
      <c r="AY909" s="17" t="s">
        <v>151</v>
      </c>
      <c r="BE909" s="158">
        <f>IF(N909="základní",J909,0)</f>
        <v>0</v>
      </c>
      <c r="BF909" s="158">
        <f>IF(N909="snížená",J909,0)</f>
        <v>0</v>
      </c>
      <c r="BG909" s="158">
        <f>IF(N909="zákl. přenesená",J909,0)</f>
        <v>0</v>
      </c>
      <c r="BH909" s="158">
        <f>IF(N909="sníž. přenesená",J909,0)</f>
        <v>0</v>
      </c>
      <c r="BI909" s="158">
        <f>IF(N909="nulová",J909,0)</f>
        <v>0</v>
      </c>
      <c r="BJ909" s="17" t="s">
        <v>76</v>
      </c>
      <c r="BK909" s="158">
        <f>ROUND(I909*H909,2)</f>
        <v>0</v>
      </c>
      <c r="BL909" s="17" t="s">
        <v>227</v>
      </c>
      <c r="BM909" s="17" t="s">
        <v>1504</v>
      </c>
    </row>
    <row r="910" spans="2:65" s="12" customFormat="1" ht="11.25">
      <c r="B910" s="159"/>
      <c r="D910" s="160" t="s">
        <v>159</v>
      </c>
      <c r="E910" s="161" t="s">
        <v>1</v>
      </c>
      <c r="F910" s="162" t="s">
        <v>1505</v>
      </c>
      <c r="H910" s="161" t="s">
        <v>1</v>
      </c>
      <c r="I910" s="163"/>
      <c r="L910" s="159"/>
      <c r="M910" s="164"/>
      <c r="N910" s="165"/>
      <c r="O910" s="165"/>
      <c r="P910" s="165"/>
      <c r="Q910" s="165"/>
      <c r="R910" s="165"/>
      <c r="S910" s="165"/>
      <c r="T910" s="166"/>
      <c r="AT910" s="161" t="s">
        <v>159</v>
      </c>
      <c r="AU910" s="161" t="s">
        <v>78</v>
      </c>
      <c r="AV910" s="12" t="s">
        <v>76</v>
      </c>
      <c r="AW910" s="12" t="s">
        <v>31</v>
      </c>
      <c r="AX910" s="12" t="s">
        <v>69</v>
      </c>
      <c r="AY910" s="161" t="s">
        <v>151</v>
      </c>
    </row>
    <row r="911" spans="2:65" s="13" customFormat="1" ht="11.25">
      <c r="B911" s="167"/>
      <c r="D911" s="160" t="s">
        <v>159</v>
      </c>
      <c r="E911" s="168" t="s">
        <v>1</v>
      </c>
      <c r="F911" s="169" t="s">
        <v>1506</v>
      </c>
      <c r="H911" s="170">
        <v>4.3499999999999996</v>
      </c>
      <c r="I911" s="171"/>
      <c r="L911" s="167"/>
      <c r="M911" s="172"/>
      <c r="N911" s="173"/>
      <c r="O911" s="173"/>
      <c r="P911" s="173"/>
      <c r="Q911" s="173"/>
      <c r="R911" s="173"/>
      <c r="S911" s="173"/>
      <c r="T911" s="174"/>
      <c r="AT911" s="168" t="s">
        <v>159</v>
      </c>
      <c r="AU911" s="168" t="s">
        <v>78</v>
      </c>
      <c r="AV911" s="13" t="s">
        <v>78</v>
      </c>
      <c r="AW911" s="13" t="s">
        <v>31</v>
      </c>
      <c r="AX911" s="13" t="s">
        <v>69</v>
      </c>
      <c r="AY911" s="168" t="s">
        <v>151</v>
      </c>
    </row>
    <row r="912" spans="2:65" s="13" customFormat="1" ht="11.25">
      <c r="B912" s="167"/>
      <c r="D912" s="160" t="s">
        <v>159</v>
      </c>
      <c r="E912" s="168" t="s">
        <v>1</v>
      </c>
      <c r="F912" s="169" t="s">
        <v>1507</v>
      </c>
      <c r="H912" s="170">
        <v>1.8</v>
      </c>
      <c r="I912" s="171"/>
      <c r="L912" s="167"/>
      <c r="M912" s="172"/>
      <c r="N912" s="173"/>
      <c r="O912" s="173"/>
      <c r="P912" s="173"/>
      <c r="Q912" s="173"/>
      <c r="R912" s="173"/>
      <c r="S912" s="173"/>
      <c r="T912" s="174"/>
      <c r="AT912" s="168" t="s">
        <v>159</v>
      </c>
      <c r="AU912" s="168" t="s">
        <v>78</v>
      </c>
      <c r="AV912" s="13" t="s">
        <v>78</v>
      </c>
      <c r="AW912" s="13" t="s">
        <v>31</v>
      </c>
      <c r="AX912" s="13" t="s">
        <v>69</v>
      </c>
      <c r="AY912" s="168" t="s">
        <v>151</v>
      </c>
    </row>
    <row r="913" spans="2:65" s="14" customFormat="1" ht="11.25">
      <c r="B913" s="175"/>
      <c r="D913" s="160" t="s">
        <v>159</v>
      </c>
      <c r="E913" s="176" t="s">
        <v>1</v>
      </c>
      <c r="F913" s="177" t="s">
        <v>162</v>
      </c>
      <c r="H913" s="178">
        <v>6.15</v>
      </c>
      <c r="I913" s="179"/>
      <c r="L913" s="175"/>
      <c r="M913" s="180"/>
      <c r="N913" s="181"/>
      <c r="O913" s="181"/>
      <c r="P913" s="181"/>
      <c r="Q913" s="181"/>
      <c r="R913" s="181"/>
      <c r="S913" s="181"/>
      <c r="T913" s="182"/>
      <c r="AT913" s="176" t="s">
        <v>159</v>
      </c>
      <c r="AU913" s="176" t="s">
        <v>78</v>
      </c>
      <c r="AV913" s="14" t="s">
        <v>157</v>
      </c>
      <c r="AW913" s="14" t="s">
        <v>31</v>
      </c>
      <c r="AX913" s="14" t="s">
        <v>76</v>
      </c>
      <c r="AY913" s="176" t="s">
        <v>151</v>
      </c>
    </row>
    <row r="914" spans="2:65" s="1" customFormat="1" ht="16.5" customHeight="1">
      <c r="B914" s="146"/>
      <c r="C914" s="147" t="s">
        <v>1508</v>
      </c>
      <c r="D914" s="147" t="s">
        <v>153</v>
      </c>
      <c r="E914" s="148" t="s">
        <v>1509</v>
      </c>
      <c r="F914" s="149" t="s">
        <v>1510</v>
      </c>
      <c r="G914" s="150" t="s">
        <v>446</v>
      </c>
      <c r="H914" s="151">
        <v>15.545</v>
      </c>
      <c r="I914" s="152"/>
      <c r="J914" s="153">
        <f>ROUND(I914*H914,2)</f>
        <v>0</v>
      </c>
      <c r="K914" s="149" t="s">
        <v>1</v>
      </c>
      <c r="L914" s="31"/>
      <c r="M914" s="154" t="s">
        <v>1</v>
      </c>
      <c r="N914" s="155" t="s">
        <v>40</v>
      </c>
      <c r="O914" s="50"/>
      <c r="P914" s="156">
        <f>O914*H914</f>
        <v>0</v>
      </c>
      <c r="Q914" s="156">
        <v>0</v>
      </c>
      <c r="R914" s="156">
        <f>Q914*H914</f>
        <v>0</v>
      </c>
      <c r="S914" s="156">
        <v>0</v>
      </c>
      <c r="T914" s="157">
        <f>S914*H914</f>
        <v>0</v>
      </c>
      <c r="AR914" s="17" t="s">
        <v>227</v>
      </c>
      <c r="AT914" s="17" t="s">
        <v>153</v>
      </c>
      <c r="AU914" s="17" t="s">
        <v>78</v>
      </c>
      <c r="AY914" s="17" t="s">
        <v>151</v>
      </c>
      <c r="BE914" s="158">
        <f>IF(N914="základní",J914,0)</f>
        <v>0</v>
      </c>
      <c r="BF914" s="158">
        <f>IF(N914="snížená",J914,0)</f>
        <v>0</v>
      </c>
      <c r="BG914" s="158">
        <f>IF(N914="zákl. přenesená",J914,0)</f>
        <v>0</v>
      </c>
      <c r="BH914" s="158">
        <f>IF(N914="sníž. přenesená",J914,0)</f>
        <v>0</v>
      </c>
      <c r="BI914" s="158">
        <f>IF(N914="nulová",J914,0)</f>
        <v>0</v>
      </c>
      <c r="BJ914" s="17" t="s">
        <v>76</v>
      </c>
      <c r="BK914" s="158">
        <f>ROUND(I914*H914,2)</f>
        <v>0</v>
      </c>
      <c r="BL914" s="17" t="s">
        <v>227</v>
      </c>
      <c r="BM914" s="17" t="s">
        <v>1511</v>
      </c>
    </row>
    <row r="915" spans="2:65" s="1" customFormat="1" ht="16.5" customHeight="1">
      <c r="B915" s="146"/>
      <c r="C915" s="183" t="s">
        <v>1512</v>
      </c>
      <c r="D915" s="183" t="s">
        <v>266</v>
      </c>
      <c r="E915" s="184" t="s">
        <v>1513</v>
      </c>
      <c r="F915" s="185" t="s">
        <v>1514</v>
      </c>
      <c r="G915" s="186" t="s">
        <v>156</v>
      </c>
      <c r="H915" s="187">
        <v>1.7110000000000001</v>
      </c>
      <c r="I915" s="188"/>
      <c r="J915" s="189">
        <f>ROUND(I915*H915,2)</f>
        <v>0</v>
      </c>
      <c r="K915" s="185" t="s">
        <v>1</v>
      </c>
      <c r="L915" s="190"/>
      <c r="M915" s="191" t="s">
        <v>1</v>
      </c>
      <c r="N915" s="192" t="s">
        <v>40</v>
      </c>
      <c r="O915" s="50"/>
      <c r="P915" s="156">
        <f>O915*H915</f>
        <v>0</v>
      </c>
      <c r="Q915" s="156">
        <v>0</v>
      </c>
      <c r="R915" s="156">
        <f>Q915*H915</f>
        <v>0</v>
      </c>
      <c r="S915" s="156">
        <v>0</v>
      </c>
      <c r="T915" s="157">
        <f>S915*H915</f>
        <v>0</v>
      </c>
      <c r="AR915" s="17" t="s">
        <v>300</v>
      </c>
      <c r="AT915" s="17" t="s">
        <v>266</v>
      </c>
      <c r="AU915" s="17" t="s">
        <v>78</v>
      </c>
      <c r="AY915" s="17" t="s">
        <v>151</v>
      </c>
      <c r="BE915" s="158">
        <f>IF(N915="základní",J915,0)</f>
        <v>0</v>
      </c>
      <c r="BF915" s="158">
        <f>IF(N915="snížená",J915,0)</f>
        <v>0</v>
      </c>
      <c r="BG915" s="158">
        <f>IF(N915="zákl. přenesená",J915,0)</f>
        <v>0</v>
      </c>
      <c r="BH915" s="158">
        <f>IF(N915="sníž. přenesená",J915,0)</f>
        <v>0</v>
      </c>
      <c r="BI915" s="158">
        <f>IF(N915="nulová",J915,0)</f>
        <v>0</v>
      </c>
      <c r="BJ915" s="17" t="s">
        <v>76</v>
      </c>
      <c r="BK915" s="158">
        <f>ROUND(I915*H915,2)</f>
        <v>0</v>
      </c>
      <c r="BL915" s="17" t="s">
        <v>227</v>
      </c>
      <c r="BM915" s="17" t="s">
        <v>1515</v>
      </c>
    </row>
    <row r="916" spans="2:65" s="1" customFormat="1" ht="16.5" customHeight="1">
      <c r="B916" s="146"/>
      <c r="C916" s="147" t="s">
        <v>1516</v>
      </c>
      <c r="D916" s="147" t="s">
        <v>153</v>
      </c>
      <c r="E916" s="148" t="s">
        <v>1517</v>
      </c>
      <c r="F916" s="149" t="s">
        <v>1518</v>
      </c>
      <c r="G916" s="150" t="s">
        <v>156</v>
      </c>
      <c r="H916" s="151">
        <v>13.05</v>
      </c>
      <c r="I916" s="152"/>
      <c r="J916" s="153">
        <f>ROUND(I916*H916,2)</f>
        <v>0</v>
      </c>
      <c r="K916" s="149" t="s">
        <v>1</v>
      </c>
      <c r="L916" s="31"/>
      <c r="M916" s="154" t="s">
        <v>1</v>
      </c>
      <c r="N916" s="155" t="s">
        <v>40</v>
      </c>
      <c r="O916" s="50"/>
      <c r="P916" s="156">
        <f>O916*H916</f>
        <v>0</v>
      </c>
      <c r="Q916" s="156">
        <v>0</v>
      </c>
      <c r="R916" s="156">
        <f>Q916*H916</f>
        <v>0</v>
      </c>
      <c r="S916" s="156">
        <v>0</v>
      </c>
      <c r="T916" s="157">
        <f>S916*H916</f>
        <v>0</v>
      </c>
      <c r="AR916" s="17" t="s">
        <v>227</v>
      </c>
      <c r="AT916" s="17" t="s">
        <v>153</v>
      </c>
      <c r="AU916" s="17" t="s">
        <v>78</v>
      </c>
      <c r="AY916" s="17" t="s">
        <v>151</v>
      </c>
      <c r="BE916" s="158">
        <f>IF(N916="základní",J916,0)</f>
        <v>0</v>
      </c>
      <c r="BF916" s="158">
        <f>IF(N916="snížená",J916,0)</f>
        <v>0</v>
      </c>
      <c r="BG916" s="158">
        <f>IF(N916="zákl. přenesená",J916,0)</f>
        <v>0</v>
      </c>
      <c r="BH916" s="158">
        <f>IF(N916="sníž. přenesená",J916,0)</f>
        <v>0</v>
      </c>
      <c r="BI916" s="158">
        <f>IF(N916="nulová",J916,0)</f>
        <v>0</v>
      </c>
      <c r="BJ916" s="17" t="s">
        <v>76</v>
      </c>
      <c r="BK916" s="158">
        <f>ROUND(I916*H916,2)</f>
        <v>0</v>
      </c>
      <c r="BL916" s="17" t="s">
        <v>227</v>
      </c>
      <c r="BM916" s="17" t="s">
        <v>1519</v>
      </c>
    </row>
    <row r="917" spans="2:65" s="12" customFormat="1" ht="11.25">
      <c r="B917" s="159"/>
      <c r="D917" s="160" t="s">
        <v>159</v>
      </c>
      <c r="E917" s="161" t="s">
        <v>1</v>
      </c>
      <c r="F917" s="162" t="s">
        <v>1520</v>
      </c>
      <c r="H917" s="161" t="s">
        <v>1</v>
      </c>
      <c r="I917" s="163"/>
      <c r="L917" s="159"/>
      <c r="M917" s="164"/>
      <c r="N917" s="165"/>
      <c r="O917" s="165"/>
      <c r="P917" s="165"/>
      <c r="Q917" s="165"/>
      <c r="R917" s="165"/>
      <c r="S917" s="165"/>
      <c r="T917" s="166"/>
      <c r="AT917" s="161" t="s">
        <v>159</v>
      </c>
      <c r="AU917" s="161" t="s">
        <v>78</v>
      </c>
      <c r="AV917" s="12" t="s">
        <v>76</v>
      </c>
      <c r="AW917" s="12" t="s">
        <v>31</v>
      </c>
      <c r="AX917" s="12" t="s">
        <v>69</v>
      </c>
      <c r="AY917" s="161" t="s">
        <v>151</v>
      </c>
    </row>
    <row r="918" spans="2:65" s="13" customFormat="1" ht="11.25">
      <c r="B918" s="167"/>
      <c r="D918" s="160" t="s">
        <v>159</v>
      </c>
      <c r="E918" s="168" t="s">
        <v>1</v>
      </c>
      <c r="F918" s="169" t="s">
        <v>1521</v>
      </c>
      <c r="H918" s="170">
        <v>6.75</v>
      </c>
      <c r="I918" s="171"/>
      <c r="L918" s="167"/>
      <c r="M918" s="172"/>
      <c r="N918" s="173"/>
      <c r="O918" s="173"/>
      <c r="P918" s="173"/>
      <c r="Q918" s="173"/>
      <c r="R918" s="173"/>
      <c r="S918" s="173"/>
      <c r="T918" s="174"/>
      <c r="AT918" s="168" t="s">
        <v>159</v>
      </c>
      <c r="AU918" s="168" t="s">
        <v>78</v>
      </c>
      <c r="AV918" s="13" t="s">
        <v>78</v>
      </c>
      <c r="AW918" s="13" t="s">
        <v>31</v>
      </c>
      <c r="AX918" s="13" t="s">
        <v>69</v>
      </c>
      <c r="AY918" s="168" t="s">
        <v>151</v>
      </c>
    </row>
    <row r="919" spans="2:65" s="13" customFormat="1" ht="11.25">
      <c r="B919" s="167"/>
      <c r="D919" s="160" t="s">
        <v>159</v>
      </c>
      <c r="E919" s="168" t="s">
        <v>1</v>
      </c>
      <c r="F919" s="169" t="s">
        <v>1522</v>
      </c>
      <c r="H919" s="170">
        <v>3</v>
      </c>
      <c r="I919" s="171"/>
      <c r="L919" s="167"/>
      <c r="M919" s="172"/>
      <c r="N919" s="173"/>
      <c r="O919" s="173"/>
      <c r="P919" s="173"/>
      <c r="Q919" s="173"/>
      <c r="R919" s="173"/>
      <c r="S919" s="173"/>
      <c r="T919" s="174"/>
      <c r="AT919" s="168" t="s">
        <v>159</v>
      </c>
      <c r="AU919" s="168" t="s">
        <v>78</v>
      </c>
      <c r="AV919" s="13" t="s">
        <v>78</v>
      </c>
      <c r="AW919" s="13" t="s">
        <v>31</v>
      </c>
      <c r="AX919" s="13" t="s">
        <v>69</v>
      </c>
      <c r="AY919" s="168" t="s">
        <v>151</v>
      </c>
    </row>
    <row r="920" spans="2:65" s="12" customFormat="1" ht="11.25">
      <c r="B920" s="159"/>
      <c r="D920" s="160" t="s">
        <v>159</v>
      </c>
      <c r="E920" s="161" t="s">
        <v>1</v>
      </c>
      <c r="F920" s="162" t="s">
        <v>1523</v>
      </c>
      <c r="H920" s="161" t="s">
        <v>1</v>
      </c>
      <c r="I920" s="163"/>
      <c r="L920" s="159"/>
      <c r="M920" s="164"/>
      <c r="N920" s="165"/>
      <c r="O920" s="165"/>
      <c r="P920" s="165"/>
      <c r="Q920" s="165"/>
      <c r="R920" s="165"/>
      <c r="S920" s="165"/>
      <c r="T920" s="166"/>
      <c r="AT920" s="161" t="s">
        <v>159</v>
      </c>
      <c r="AU920" s="161" t="s">
        <v>78</v>
      </c>
      <c r="AV920" s="12" t="s">
        <v>76</v>
      </c>
      <c r="AW920" s="12" t="s">
        <v>31</v>
      </c>
      <c r="AX920" s="12" t="s">
        <v>69</v>
      </c>
      <c r="AY920" s="161" t="s">
        <v>151</v>
      </c>
    </row>
    <row r="921" spans="2:65" s="13" customFormat="1" ht="11.25">
      <c r="B921" s="167"/>
      <c r="D921" s="160" t="s">
        <v>159</v>
      </c>
      <c r="E921" s="168" t="s">
        <v>1</v>
      </c>
      <c r="F921" s="169" t="s">
        <v>1524</v>
      </c>
      <c r="H921" s="170">
        <v>3.3</v>
      </c>
      <c r="I921" s="171"/>
      <c r="L921" s="167"/>
      <c r="M921" s="172"/>
      <c r="N921" s="173"/>
      <c r="O921" s="173"/>
      <c r="P921" s="173"/>
      <c r="Q921" s="173"/>
      <c r="R921" s="173"/>
      <c r="S921" s="173"/>
      <c r="T921" s="174"/>
      <c r="AT921" s="168" t="s">
        <v>159</v>
      </c>
      <c r="AU921" s="168" t="s">
        <v>78</v>
      </c>
      <c r="AV921" s="13" t="s">
        <v>78</v>
      </c>
      <c r="AW921" s="13" t="s">
        <v>31</v>
      </c>
      <c r="AX921" s="13" t="s">
        <v>69</v>
      </c>
      <c r="AY921" s="168" t="s">
        <v>151</v>
      </c>
    </row>
    <row r="922" spans="2:65" s="14" customFormat="1" ht="11.25">
      <c r="B922" s="175"/>
      <c r="D922" s="160" t="s">
        <v>159</v>
      </c>
      <c r="E922" s="176" t="s">
        <v>1</v>
      </c>
      <c r="F922" s="177" t="s">
        <v>162</v>
      </c>
      <c r="H922" s="178">
        <v>13.05</v>
      </c>
      <c r="I922" s="179"/>
      <c r="L922" s="175"/>
      <c r="M922" s="180"/>
      <c r="N922" s="181"/>
      <c r="O922" s="181"/>
      <c r="P922" s="181"/>
      <c r="Q922" s="181"/>
      <c r="R922" s="181"/>
      <c r="S922" s="181"/>
      <c r="T922" s="182"/>
      <c r="AT922" s="176" t="s">
        <v>159</v>
      </c>
      <c r="AU922" s="176" t="s">
        <v>78</v>
      </c>
      <c r="AV922" s="14" t="s">
        <v>157</v>
      </c>
      <c r="AW922" s="14" t="s">
        <v>31</v>
      </c>
      <c r="AX922" s="14" t="s">
        <v>76</v>
      </c>
      <c r="AY922" s="176" t="s">
        <v>151</v>
      </c>
    </row>
    <row r="923" spans="2:65" s="1" customFormat="1" ht="16.5" customHeight="1">
      <c r="B923" s="146"/>
      <c r="C923" s="183" t="s">
        <v>1525</v>
      </c>
      <c r="D923" s="183" t="s">
        <v>266</v>
      </c>
      <c r="E923" s="184" t="s">
        <v>1513</v>
      </c>
      <c r="F923" s="185" t="s">
        <v>1514</v>
      </c>
      <c r="G923" s="186" t="s">
        <v>156</v>
      </c>
      <c r="H923" s="187">
        <v>14.355</v>
      </c>
      <c r="I923" s="188"/>
      <c r="J923" s="189">
        <f>ROUND(I923*H923,2)</f>
        <v>0</v>
      </c>
      <c r="K923" s="185" t="s">
        <v>1</v>
      </c>
      <c r="L923" s="190"/>
      <c r="M923" s="191" t="s">
        <v>1</v>
      </c>
      <c r="N923" s="192" t="s">
        <v>40</v>
      </c>
      <c r="O923" s="50"/>
      <c r="P923" s="156">
        <f>O923*H923</f>
        <v>0</v>
      </c>
      <c r="Q923" s="156">
        <v>0</v>
      </c>
      <c r="R923" s="156">
        <f>Q923*H923</f>
        <v>0</v>
      </c>
      <c r="S923" s="156">
        <v>0</v>
      </c>
      <c r="T923" s="157">
        <f>S923*H923</f>
        <v>0</v>
      </c>
      <c r="AR923" s="17" t="s">
        <v>300</v>
      </c>
      <c r="AT923" s="17" t="s">
        <v>266</v>
      </c>
      <c r="AU923" s="17" t="s">
        <v>78</v>
      </c>
      <c r="AY923" s="17" t="s">
        <v>151</v>
      </c>
      <c r="BE923" s="158">
        <f>IF(N923="základní",J923,0)</f>
        <v>0</v>
      </c>
      <c r="BF923" s="158">
        <f>IF(N923="snížená",J923,0)</f>
        <v>0</v>
      </c>
      <c r="BG923" s="158">
        <f>IF(N923="zákl. přenesená",J923,0)</f>
        <v>0</v>
      </c>
      <c r="BH923" s="158">
        <f>IF(N923="sníž. přenesená",J923,0)</f>
        <v>0</v>
      </c>
      <c r="BI923" s="158">
        <f>IF(N923="nulová",J923,0)</f>
        <v>0</v>
      </c>
      <c r="BJ923" s="17" t="s">
        <v>76</v>
      </c>
      <c r="BK923" s="158">
        <f>ROUND(I923*H923,2)</f>
        <v>0</v>
      </c>
      <c r="BL923" s="17" t="s">
        <v>227</v>
      </c>
      <c r="BM923" s="17" t="s">
        <v>1526</v>
      </c>
    </row>
    <row r="924" spans="2:65" s="1" customFormat="1" ht="16.5" customHeight="1">
      <c r="B924" s="146"/>
      <c r="C924" s="147" t="s">
        <v>1527</v>
      </c>
      <c r="D924" s="147" t="s">
        <v>153</v>
      </c>
      <c r="E924" s="148" t="s">
        <v>1528</v>
      </c>
      <c r="F924" s="149" t="s">
        <v>1529</v>
      </c>
      <c r="G924" s="150" t="s">
        <v>156</v>
      </c>
      <c r="H924" s="151">
        <v>13.05</v>
      </c>
      <c r="I924" s="152"/>
      <c r="J924" s="153">
        <f>ROUND(I924*H924,2)</f>
        <v>0</v>
      </c>
      <c r="K924" s="149" t="s">
        <v>1</v>
      </c>
      <c r="L924" s="31"/>
      <c r="M924" s="154" t="s">
        <v>1</v>
      </c>
      <c r="N924" s="155" t="s">
        <v>40</v>
      </c>
      <c r="O924" s="50"/>
      <c r="P924" s="156">
        <f>O924*H924</f>
        <v>0</v>
      </c>
      <c r="Q924" s="156">
        <v>0</v>
      </c>
      <c r="R924" s="156">
        <f>Q924*H924</f>
        <v>0</v>
      </c>
      <c r="S924" s="156">
        <v>0</v>
      </c>
      <c r="T924" s="157">
        <f>S924*H924</f>
        <v>0</v>
      </c>
      <c r="AR924" s="17" t="s">
        <v>227</v>
      </c>
      <c r="AT924" s="17" t="s">
        <v>153</v>
      </c>
      <c r="AU924" s="17" t="s">
        <v>78</v>
      </c>
      <c r="AY924" s="17" t="s">
        <v>151</v>
      </c>
      <c r="BE924" s="158">
        <f>IF(N924="základní",J924,0)</f>
        <v>0</v>
      </c>
      <c r="BF924" s="158">
        <f>IF(N924="snížená",J924,0)</f>
        <v>0</v>
      </c>
      <c r="BG924" s="158">
        <f>IF(N924="zákl. přenesená",J924,0)</f>
        <v>0</v>
      </c>
      <c r="BH924" s="158">
        <f>IF(N924="sníž. přenesená",J924,0)</f>
        <v>0</v>
      </c>
      <c r="BI924" s="158">
        <f>IF(N924="nulová",J924,0)</f>
        <v>0</v>
      </c>
      <c r="BJ924" s="17" t="s">
        <v>76</v>
      </c>
      <c r="BK924" s="158">
        <f>ROUND(I924*H924,2)</f>
        <v>0</v>
      </c>
      <c r="BL924" s="17" t="s">
        <v>227</v>
      </c>
      <c r="BM924" s="17" t="s">
        <v>1530</v>
      </c>
    </row>
    <row r="925" spans="2:65" s="1" customFormat="1" ht="16.5" customHeight="1">
      <c r="B925" s="146"/>
      <c r="C925" s="147" t="s">
        <v>1531</v>
      </c>
      <c r="D925" s="147" t="s">
        <v>153</v>
      </c>
      <c r="E925" s="148" t="s">
        <v>1532</v>
      </c>
      <c r="F925" s="149" t="s">
        <v>1533</v>
      </c>
      <c r="G925" s="150" t="s">
        <v>156</v>
      </c>
      <c r="H925" s="151">
        <v>13.05</v>
      </c>
      <c r="I925" s="152"/>
      <c r="J925" s="153">
        <f>ROUND(I925*H925,2)</f>
        <v>0</v>
      </c>
      <c r="K925" s="149" t="s">
        <v>1</v>
      </c>
      <c r="L925" s="31"/>
      <c r="M925" s="154" t="s">
        <v>1</v>
      </c>
      <c r="N925" s="155" t="s">
        <v>40</v>
      </c>
      <c r="O925" s="50"/>
      <c r="P925" s="156">
        <f>O925*H925</f>
        <v>0</v>
      </c>
      <c r="Q925" s="156">
        <v>0</v>
      </c>
      <c r="R925" s="156">
        <f>Q925*H925</f>
        <v>0</v>
      </c>
      <c r="S925" s="156">
        <v>0</v>
      </c>
      <c r="T925" s="157">
        <f>S925*H925</f>
        <v>0</v>
      </c>
      <c r="AR925" s="17" t="s">
        <v>227</v>
      </c>
      <c r="AT925" s="17" t="s">
        <v>153</v>
      </c>
      <c r="AU925" s="17" t="s">
        <v>78</v>
      </c>
      <c r="AY925" s="17" t="s">
        <v>151</v>
      </c>
      <c r="BE925" s="158">
        <f>IF(N925="základní",J925,0)</f>
        <v>0</v>
      </c>
      <c r="BF925" s="158">
        <f>IF(N925="snížená",J925,0)</f>
        <v>0</v>
      </c>
      <c r="BG925" s="158">
        <f>IF(N925="zákl. přenesená",J925,0)</f>
        <v>0</v>
      </c>
      <c r="BH925" s="158">
        <f>IF(N925="sníž. přenesená",J925,0)</f>
        <v>0</v>
      </c>
      <c r="BI925" s="158">
        <f>IF(N925="nulová",J925,0)</f>
        <v>0</v>
      </c>
      <c r="BJ925" s="17" t="s">
        <v>76</v>
      </c>
      <c r="BK925" s="158">
        <f>ROUND(I925*H925,2)</f>
        <v>0</v>
      </c>
      <c r="BL925" s="17" t="s">
        <v>227</v>
      </c>
      <c r="BM925" s="17" t="s">
        <v>1534</v>
      </c>
    </row>
    <row r="926" spans="2:65" s="1" customFormat="1" ht="16.5" customHeight="1">
      <c r="B926" s="146"/>
      <c r="C926" s="147" t="s">
        <v>1535</v>
      </c>
      <c r="D926" s="147" t="s">
        <v>153</v>
      </c>
      <c r="E926" s="148" t="s">
        <v>1536</v>
      </c>
      <c r="F926" s="149" t="s">
        <v>1537</v>
      </c>
      <c r="G926" s="150" t="s">
        <v>156</v>
      </c>
      <c r="H926" s="151">
        <v>13.05</v>
      </c>
      <c r="I926" s="152"/>
      <c r="J926" s="153">
        <f>ROUND(I926*H926,2)</f>
        <v>0</v>
      </c>
      <c r="K926" s="149" t="s">
        <v>1</v>
      </c>
      <c r="L926" s="31"/>
      <c r="M926" s="154" t="s">
        <v>1</v>
      </c>
      <c r="N926" s="155" t="s">
        <v>40</v>
      </c>
      <c r="O926" s="50"/>
      <c r="P926" s="156">
        <f>O926*H926</f>
        <v>0</v>
      </c>
      <c r="Q926" s="156">
        <v>0</v>
      </c>
      <c r="R926" s="156">
        <f>Q926*H926</f>
        <v>0</v>
      </c>
      <c r="S926" s="156">
        <v>0</v>
      </c>
      <c r="T926" s="157">
        <f>S926*H926</f>
        <v>0</v>
      </c>
      <c r="AR926" s="17" t="s">
        <v>227</v>
      </c>
      <c r="AT926" s="17" t="s">
        <v>153</v>
      </c>
      <c r="AU926" s="17" t="s">
        <v>78</v>
      </c>
      <c r="AY926" s="17" t="s">
        <v>151</v>
      </c>
      <c r="BE926" s="158">
        <f>IF(N926="základní",J926,0)</f>
        <v>0</v>
      </c>
      <c r="BF926" s="158">
        <f>IF(N926="snížená",J926,0)</f>
        <v>0</v>
      </c>
      <c r="BG926" s="158">
        <f>IF(N926="zákl. přenesená",J926,0)</f>
        <v>0</v>
      </c>
      <c r="BH926" s="158">
        <f>IF(N926="sníž. přenesená",J926,0)</f>
        <v>0</v>
      </c>
      <c r="BI926" s="158">
        <f>IF(N926="nulová",J926,0)</f>
        <v>0</v>
      </c>
      <c r="BJ926" s="17" t="s">
        <v>76</v>
      </c>
      <c r="BK926" s="158">
        <f>ROUND(I926*H926,2)</f>
        <v>0</v>
      </c>
      <c r="BL926" s="17" t="s">
        <v>227</v>
      </c>
      <c r="BM926" s="17" t="s">
        <v>1538</v>
      </c>
    </row>
    <row r="927" spans="2:65" s="1" customFormat="1" ht="16.5" customHeight="1">
      <c r="B927" s="146"/>
      <c r="C927" s="147" t="s">
        <v>1539</v>
      </c>
      <c r="D927" s="147" t="s">
        <v>153</v>
      </c>
      <c r="E927" s="148" t="s">
        <v>1540</v>
      </c>
      <c r="F927" s="149" t="s">
        <v>1541</v>
      </c>
      <c r="G927" s="150" t="s">
        <v>446</v>
      </c>
      <c r="H927" s="151">
        <v>16.5</v>
      </c>
      <c r="I927" s="152"/>
      <c r="J927" s="153">
        <f>ROUND(I927*H927,2)</f>
        <v>0</v>
      </c>
      <c r="K927" s="149" t="s">
        <v>1</v>
      </c>
      <c r="L927" s="31"/>
      <c r="M927" s="154" t="s">
        <v>1</v>
      </c>
      <c r="N927" s="155" t="s">
        <v>40</v>
      </c>
      <c r="O927" s="50"/>
      <c r="P927" s="156">
        <f>O927*H927</f>
        <v>0</v>
      </c>
      <c r="Q927" s="156">
        <v>0</v>
      </c>
      <c r="R927" s="156">
        <f>Q927*H927</f>
        <v>0</v>
      </c>
      <c r="S927" s="156">
        <v>0</v>
      </c>
      <c r="T927" s="157">
        <f>S927*H927</f>
        <v>0</v>
      </c>
      <c r="AR927" s="17" t="s">
        <v>227</v>
      </c>
      <c r="AT927" s="17" t="s">
        <v>153</v>
      </c>
      <c r="AU927" s="17" t="s">
        <v>78</v>
      </c>
      <c r="AY927" s="17" t="s">
        <v>151</v>
      </c>
      <c r="BE927" s="158">
        <f>IF(N927="základní",J927,0)</f>
        <v>0</v>
      </c>
      <c r="BF927" s="158">
        <f>IF(N927="snížená",J927,0)</f>
        <v>0</v>
      </c>
      <c r="BG927" s="158">
        <f>IF(N927="zákl. přenesená",J927,0)</f>
        <v>0</v>
      </c>
      <c r="BH927" s="158">
        <f>IF(N927="sníž. přenesená",J927,0)</f>
        <v>0</v>
      </c>
      <c r="BI927" s="158">
        <f>IF(N927="nulová",J927,0)</f>
        <v>0</v>
      </c>
      <c r="BJ927" s="17" t="s">
        <v>76</v>
      </c>
      <c r="BK927" s="158">
        <f>ROUND(I927*H927,2)</f>
        <v>0</v>
      </c>
      <c r="BL927" s="17" t="s">
        <v>227</v>
      </c>
      <c r="BM927" s="17" t="s">
        <v>1542</v>
      </c>
    </row>
    <row r="928" spans="2:65" s="12" customFormat="1" ht="11.25">
      <c r="B928" s="159"/>
      <c r="D928" s="160" t="s">
        <v>159</v>
      </c>
      <c r="E928" s="161" t="s">
        <v>1</v>
      </c>
      <c r="F928" s="162" t="s">
        <v>1543</v>
      </c>
      <c r="H928" s="161" t="s">
        <v>1</v>
      </c>
      <c r="I928" s="163"/>
      <c r="L928" s="159"/>
      <c r="M928" s="164"/>
      <c r="N928" s="165"/>
      <c r="O928" s="165"/>
      <c r="P928" s="165"/>
      <c r="Q928" s="165"/>
      <c r="R928" s="165"/>
      <c r="S928" s="165"/>
      <c r="T928" s="166"/>
      <c r="AT928" s="161" t="s">
        <v>159</v>
      </c>
      <c r="AU928" s="161" t="s">
        <v>78</v>
      </c>
      <c r="AV928" s="12" t="s">
        <v>76</v>
      </c>
      <c r="AW928" s="12" t="s">
        <v>31</v>
      </c>
      <c r="AX928" s="12" t="s">
        <v>69</v>
      </c>
      <c r="AY928" s="161" t="s">
        <v>151</v>
      </c>
    </row>
    <row r="929" spans="2:65" s="13" customFormat="1" ht="11.25">
      <c r="B929" s="167"/>
      <c r="D929" s="160" t="s">
        <v>159</v>
      </c>
      <c r="E929" s="168" t="s">
        <v>1</v>
      </c>
      <c r="F929" s="169" t="s">
        <v>1544</v>
      </c>
      <c r="H929" s="170">
        <v>10</v>
      </c>
      <c r="I929" s="171"/>
      <c r="L929" s="167"/>
      <c r="M929" s="172"/>
      <c r="N929" s="173"/>
      <c r="O929" s="173"/>
      <c r="P929" s="173"/>
      <c r="Q929" s="173"/>
      <c r="R929" s="173"/>
      <c r="S929" s="173"/>
      <c r="T929" s="174"/>
      <c r="AT929" s="168" t="s">
        <v>159</v>
      </c>
      <c r="AU929" s="168" t="s">
        <v>78</v>
      </c>
      <c r="AV929" s="13" t="s">
        <v>78</v>
      </c>
      <c r="AW929" s="13" t="s">
        <v>31</v>
      </c>
      <c r="AX929" s="13" t="s">
        <v>69</v>
      </c>
      <c r="AY929" s="168" t="s">
        <v>151</v>
      </c>
    </row>
    <row r="930" spans="2:65" s="12" customFormat="1" ht="11.25">
      <c r="B930" s="159"/>
      <c r="D930" s="160" t="s">
        <v>159</v>
      </c>
      <c r="E930" s="161" t="s">
        <v>1</v>
      </c>
      <c r="F930" s="162" t="s">
        <v>1545</v>
      </c>
      <c r="H930" s="161" t="s">
        <v>1</v>
      </c>
      <c r="I930" s="163"/>
      <c r="L930" s="159"/>
      <c r="M930" s="164"/>
      <c r="N930" s="165"/>
      <c r="O930" s="165"/>
      <c r="P930" s="165"/>
      <c r="Q930" s="165"/>
      <c r="R930" s="165"/>
      <c r="S930" s="165"/>
      <c r="T930" s="166"/>
      <c r="AT930" s="161" t="s">
        <v>159</v>
      </c>
      <c r="AU930" s="161" t="s">
        <v>78</v>
      </c>
      <c r="AV930" s="12" t="s">
        <v>76</v>
      </c>
      <c r="AW930" s="12" t="s">
        <v>31</v>
      </c>
      <c r="AX930" s="12" t="s">
        <v>69</v>
      </c>
      <c r="AY930" s="161" t="s">
        <v>151</v>
      </c>
    </row>
    <row r="931" spans="2:65" s="13" customFormat="1" ht="11.25">
      <c r="B931" s="167"/>
      <c r="D931" s="160" t="s">
        <v>159</v>
      </c>
      <c r="E931" s="168" t="s">
        <v>1</v>
      </c>
      <c r="F931" s="169" t="s">
        <v>1546</v>
      </c>
      <c r="H931" s="170">
        <v>6.5</v>
      </c>
      <c r="I931" s="171"/>
      <c r="L931" s="167"/>
      <c r="M931" s="172"/>
      <c r="N931" s="173"/>
      <c r="O931" s="173"/>
      <c r="P931" s="173"/>
      <c r="Q931" s="173"/>
      <c r="R931" s="173"/>
      <c r="S931" s="173"/>
      <c r="T931" s="174"/>
      <c r="AT931" s="168" t="s">
        <v>159</v>
      </c>
      <c r="AU931" s="168" t="s">
        <v>78</v>
      </c>
      <c r="AV931" s="13" t="s">
        <v>78</v>
      </c>
      <c r="AW931" s="13" t="s">
        <v>31</v>
      </c>
      <c r="AX931" s="13" t="s">
        <v>69</v>
      </c>
      <c r="AY931" s="168" t="s">
        <v>151</v>
      </c>
    </row>
    <row r="932" spans="2:65" s="14" customFormat="1" ht="11.25">
      <c r="B932" s="175"/>
      <c r="D932" s="160" t="s">
        <v>159</v>
      </c>
      <c r="E932" s="176" t="s">
        <v>1</v>
      </c>
      <c r="F932" s="177" t="s">
        <v>162</v>
      </c>
      <c r="H932" s="178">
        <v>16.5</v>
      </c>
      <c r="I932" s="179"/>
      <c r="L932" s="175"/>
      <c r="M932" s="180"/>
      <c r="N932" s="181"/>
      <c r="O932" s="181"/>
      <c r="P932" s="181"/>
      <c r="Q932" s="181"/>
      <c r="R932" s="181"/>
      <c r="S932" s="181"/>
      <c r="T932" s="182"/>
      <c r="AT932" s="176" t="s">
        <v>159</v>
      </c>
      <c r="AU932" s="176" t="s">
        <v>78</v>
      </c>
      <c r="AV932" s="14" t="s">
        <v>157</v>
      </c>
      <c r="AW932" s="14" t="s">
        <v>31</v>
      </c>
      <c r="AX932" s="14" t="s">
        <v>76</v>
      </c>
      <c r="AY932" s="176" t="s">
        <v>151</v>
      </c>
    </row>
    <row r="933" spans="2:65" s="1" customFormat="1" ht="16.5" customHeight="1">
      <c r="B933" s="146"/>
      <c r="C933" s="183" t="s">
        <v>1547</v>
      </c>
      <c r="D933" s="183" t="s">
        <v>266</v>
      </c>
      <c r="E933" s="184" t="s">
        <v>1548</v>
      </c>
      <c r="F933" s="185" t="s">
        <v>1549</v>
      </c>
      <c r="G933" s="186" t="s">
        <v>446</v>
      </c>
      <c r="H933" s="187">
        <v>18.149999999999999</v>
      </c>
      <c r="I933" s="188"/>
      <c r="J933" s="189">
        <f>ROUND(I933*H933,2)</f>
        <v>0</v>
      </c>
      <c r="K933" s="185" t="s">
        <v>1</v>
      </c>
      <c r="L933" s="190"/>
      <c r="M933" s="191" t="s">
        <v>1</v>
      </c>
      <c r="N933" s="192" t="s">
        <v>40</v>
      </c>
      <c r="O933" s="50"/>
      <c r="P933" s="156">
        <f>O933*H933</f>
        <v>0</v>
      </c>
      <c r="Q933" s="156">
        <v>0</v>
      </c>
      <c r="R933" s="156">
        <f>Q933*H933</f>
        <v>0</v>
      </c>
      <c r="S933" s="156">
        <v>0</v>
      </c>
      <c r="T933" s="157">
        <f>S933*H933</f>
        <v>0</v>
      </c>
      <c r="AR933" s="17" t="s">
        <v>300</v>
      </c>
      <c r="AT933" s="17" t="s">
        <v>266</v>
      </c>
      <c r="AU933" s="17" t="s">
        <v>78</v>
      </c>
      <c r="AY933" s="17" t="s">
        <v>151</v>
      </c>
      <c r="BE933" s="158">
        <f>IF(N933="základní",J933,0)</f>
        <v>0</v>
      </c>
      <c r="BF933" s="158">
        <f>IF(N933="snížená",J933,0)</f>
        <v>0</v>
      </c>
      <c r="BG933" s="158">
        <f>IF(N933="zákl. přenesená",J933,0)</f>
        <v>0</v>
      </c>
      <c r="BH933" s="158">
        <f>IF(N933="sníž. přenesená",J933,0)</f>
        <v>0</v>
      </c>
      <c r="BI933" s="158">
        <f>IF(N933="nulová",J933,0)</f>
        <v>0</v>
      </c>
      <c r="BJ933" s="17" t="s">
        <v>76</v>
      </c>
      <c r="BK933" s="158">
        <f>ROUND(I933*H933,2)</f>
        <v>0</v>
      </c>
      <c r="BL933" s="17" t="s">
        <v>227</v>
      </c>
      <c r="BM933" s="17" t="s">
        <v>1550</v>
      </c>
    </row>
    <row r="934" spans="2:65" s="1" customFormat="1" ht="16.5" customHeight="1">
      <c r="B934" s="146"/>
      <c r="C934" s="147" t="s">
        <v>1551</v>
      </c>
      <c r="D934" s="147" t="s">
        <v>153</v>
      </c>
      <c r="E934" s="148" t="s">
        <v>1552</v>
      </c>
      <c r="F934" s="149" t="s">
        <v>1553</v>
      </c>
      <c r="G934" s="150" t="s">
        <v>1178</v>
      </c>
      <c r="H934" s="201"/>
      <c r="I934" s="152"/>
      <c r="J934" s="153">
        <f>ROUND(I934*H934,2)</f>
        <v>0</v>
      </c>
      <c r="K934" s="149" t="s">
        <v>1</v>
      </c>
      <c r="L934" s="31"/>
      <c r="M934" s="154" t="s">
        <v>1</v>
      </c>
      <c r="N934" s="155" t="s">
        <v>40</v>
      </c>
      <c r="O934" s="50"/>
      <c r="P934" s="156">
        <f>O934*H934</f>
        <v>0</v>
      </c>
      <c r="Q934" s="156">
        <v>0</v>
      </c>
      <c r="R934" s="156">
        <f>Q934*H934</f>
        <v>0</v>
      </c>
      <c r="S934" s="156">
        <v>0</v>
      </c>
      <c r="T934" s="157">
        <f>S934*H934</f>
        <v>0</v>
      </c>
      <c r="AR934" s="17" t="s">
        <v>227</v>
      </c>
      <c r="AT934" s="17" t="s">
        <v>153</v>
      </c>
      <c r="AU934" s="17" t="s">
        <v>78</v>
      </c>
      <c r="AY934" s="17" t="s">
        <v>151</v>
      </c>
      <c r="BE934" s="158">
        <f>IF(N934="základní",J934,0)</f>
        <v>0</v>
      </c>
      <c r="BF934" s="158">
        <f>IF(N934="snížená",J934,0)</f>
        <v>0</v>
      </c>
      <c r="BG934" s="158">
        <f>IF(N934="zákl. přenesená",J934,0)</f>
        <v>0</v>
      </c>
      <c r="BH934" s="158">
        <f>IF(N934="sníž. přenesená",J934,0)</f>
        <v>0</v>
      </c>
      <c r="BI934" s="158">
        <f>IF(N934="nulová",J934,0)</f>
        <v>0</v>
      </c>
      <c r="BJ934" s="17" t="s">
        <v>76</v>
      </c>
      <c r="BK934" s="158">
        <f>ROUND(I934*H934,2)</f>
        <v>0</v>
      </c>
      <c r="BL934" s="17" t="s">
        <v>227</v>
      </c>
      <c r="BM934" s="17" t="s">
        <v>1554</v>
      </c>
    </row>
    <row r="935" spans="2:65" s="11" customFormat="1" ht="22.9" customHeight="1">
      <c r="B935" s="133"/>
      <c r="D935" s="134" t="s">
        <v>68</v>
      </c>
      <c r="E935" s="144" t="s">
        <v>1555</v>
      </c>
      <c r="F935" s="144" t="s">
        <v>1556</v>
      </c>
      <c r="I935" s="136"/>
      <c r="J935" s="145">
        <f>BK935</f>
        <v>0</v>
      </c>
      <c r="L935" s="133"/>
      <c r="M935" s="138"/>
      <c r="N935" s="139"/>
      <c r="O935" s="139"/>
      <c r="P935" s="140">
        <f>SUM(P936:P941)</f>
        <v>0</v>
      </c>
      <c r="Q935" s="139"/>
      <c r="R935" s="140">
        <f>SUM(R936:R941)</f>
        <v>0</v>
      </c>
      <c r="S935" s="139"/>
      <c r="T935" s="141">
        <f>SUM(T936:T941)</f>
        <v>0</v>
      </c>
      <c r="AR935" s="134" t="s">
        <v>78</v>
      </c>
      <c r="AT935" s="142" t="s">
        <v>68</v>
      </c>
      <c r="AU935" s="142" t="s">
        <v>76</v>
      </c>
      <c r="AY935" s="134" t="s">
        <v>151</v>
      </c>
      <c r="BK935" s="143">
        <f>SUM(BK936:BK941)</f>
        <v>0</v>
      </c>
    </row>
    <row r="936" spans="2:65" s="1" customFormat="1" ht="16.5" customHeight="1">
      <c r="B936" s="146"/>
      <c r="C936" s="147" t="s">
        <v>1557</v>
      </c>
      <c r="D936" s="147" t="s">
        <v>153</v>
      </c>
      <c r="E936" s="148" t="s">
        <v>1558</v>
      </c>
      <c r="F936" s="149" t="s">
        <v>1559</v>
      </c>
      <c r="G936" s="150" t="s">
        <v>156</v>
      </c>
      <c r="H936" s="151">
        <v>5.0999999999999996</v>
      </c>
      <c r="I936" s="152"/>
      <c r="J936" s="153">
        <f>ROUND(I936*H936,2)</f>
        <v>0</v>
      </c>
      <c r="K936" s="149" t="s">
        <v>1</v>
      </c>
      <c r="L936" s="31"/>
      <c r="M936" s="154" t="s">
        <v>1</v>
      </c>
      <c r="N936" s="155" t="s">
        <v>40</v>
      </c>
      <c r="O936" s="50"/>
      <c r="P936" s="156">
        <f>O936*H936</f>
        <v>0</v>
      </c>
      <c r="Q936" s="156">
        <v>0</v>
      </c>
      <c r="R936" s="156">
        <f>Q936*H936</f>
        <v>0</v>
      </c>
      <c r="S936" s="156">
        <v>0</v>
      </c>
      <c r="T936" s="157">
        <f>S936*H936</f>
        <v>0</v>
      </c>
      <c r="AR936" s="17" t="s">
        <v>227</v>
      </c>
      <c r="AT936" s="17" t="s">
        <v>153</v>
      </c>
      <c r="AU936" s="17" t="s">
        <v>78</v>
      </c>
      <c r="AY936" s="17" t="s">
        <v>151</v>
      </c>
      <c r="BE936" s="158">
        <f>IF(N936="základní",J936,0)</f>
        <v>0</v>
      </c>
      <c r="BF936" s="158">
        <f>IF(N936="snížená",J936,0)</f>
        <v>0</v>
      </c>
      <c r="BG936" s="158">
        <f>IF(N936="zákl. přenesená",J936,0)</f>
        <v>0</v>
      </c>
      <c r="BH936" s="158">
        <f>IF(N936="sníž. přenesená",J936,0)</f>
        <v>0</v>
      </c>
      <c r="BI936" s="158">
        <f>IF(N936="nulová",J936,0)</f>
        <v>0</v>
      </c>
      <c r="BJ936" s="17" t="s">
        <v>76</v>
      </c>
      <c r="BK936" s="158">
        <f>ROUND(I936*H936,2)</f>
        <v>0</v>
      </c>
      <c r="BL936" s="17" t="s">
        <v>227</v>
      </c>
      <c r="BM936" s="17" t="s">
        <v>1560</v>
      </c>
    </row>
    <row r="937" spans="2:65" s="12" customFormat="1" ht="11.25">
      <c r="B937" s="159"/>
      <c r="D937" s="160" t="s">
        <v>159</v>
      </c>
      <c r="E937" s="161" t="s">
        <v>1</v>
      </c>
      <c r="F937" s="162" t="s">
        <v>1561</v>
      </c>
      <c r="H937" s="161" t="s">
        <v>1</v>
      </c>
      <c r="I937" s="163"/>
      <c r="L937" s="159"/>
      <c r="M937" s="164"/>
      <c r="N937" s="165"/>
      <c r="O937" s="165"/>
      <c r="P937" s="165"/>
      <c r="Q937" s="165"/>
      <c r="R937" s="165"/>
      <c r="S937" s="165"/>
      <c r="T937" s="166"/>
      <c r="AT937" s="161" t="s">
        <v>159</v>
      </c>
      <c r="AU937" s="161" t="s">
        <v>78</v>
      </c>
      <c r="AV937" s="12" t="s">
        <v>76</v>
      </c>
      <c r="AW937" s="12" t="s">
        <v>31</v>
      </c>
      <c r="AX937" s="12" t="s">
        <v>69</v>
      </c>
      <c r="AY937" s="161" t="s">
        <v>151</v>
      </c>
    </row>
    <row r="938" spans="2:65" s="13" customFormat="1" ht="11.25">
      <c r="B938" s="167"/>
      <c r="D938" s="160" t="s">
        <v>159</v>
      </c>
      <c r="E938" s="168" t="s">
        <v>1</v>
      </c>
      <c r="F938" s="169" t="s">
        <v>1562</v>
      </c>
      <c r="H938" s="170">
        <v>4.9000000000000004</v>
      </c>
      <c r="I938" s="171"/>
      <c r="L938" s="167"/>
      <c r="M938" s="172"/>
      <c r="N938" s="173"/>
      <c r="O938" s="173"/>
      <c r="P938" s="173"/>
      <c r="Q938" s="173"/>
      <c r="R938" s="173"/>
      <c r="S938" s="173"/>
      <c r="T938" s="174"/>
      <c r="AT938" s="168" t="s">
        <v>159</v>
      </c>
      <c r="AU938" s="168" t="s">
        <v>78</v>
      </c>
      <c r="AV938" s="13" t="s">
        <v>78</v>
      </c>
      <c r="AW938" s="13" t="s">
        <v>31</v>
      </c>
      <c r="AX938" s="13" t="s">
        <v>69</v>
      </c>
      <c r="AY938" s="168" t="s">
        <v>151</v>
      </c>
    </row>
    <row r="939" spans="2:65" s="13" customFormat="1" ht="11.25">
      <c r="B939" s="167"/>
      <c r="D939" s="160" t="s">
        <v>159</v>
      </c>
      <c r="E939" s="168" t="s">
        <v>1</v>
      </c>
      <c r="F939" s="169" t="s">
        <v>1563</v>
      </c>
      <c r="H939" s="170">
        <v>0.2</v>
      </c>
      <c r="I939" s="171"/>
      <c r="L939" s="167"/>
      <c r="M939" s="172"/>
      <c r="N939" s="173"/>
      <c r="O939" s="173"/>
      <c r="P939" s="173"/>
      <c r="Q939" s="173"/>
      <c r="R939" s="173"/>
      <c r="S939" s="173"/>
      <c r="T939" s="174"/>
      <c r="AT939" s="168" t="s">
        <v>159</v>
      </c>
      <c r="AU939" s="168" t="s">
        <v>78</v>
      </c>
      <c r="AV939" s="13" t="s">
        <v>78</v>
      </c>
      <c r="AW939" s="13" t="s">
        <v>31</v>
      </c>
      <c r="AX939" s="13" t="s">
        <v>69</v>
      </c>
      <c r="AY939" s="168" t="s">
        <v>151</v>
      </c>
    </row>
    <row r="940" spans="2:65" s="14" customFormat="1" ht="11.25">
      <c r="B940" s="175"/>
      <c r="D940" s="160" t="s">
        <v>159</v>
      </c>
      <c r="E940" s="176" t="s">
        <v>1</v>
      </c>
      <c r="F940" s="177" t="s">
        <v>162</v>
      </c>
      <c r="H940" s="178">
        <v>5.0999999999999996</v>
      </c>
      <c r="I940" s="179"/>
      <c r="L940" s="175"/>
      <c r="M940" s="180"/>
      <c r="N940" s="181"/>
      <c r="O940" s="181"/>
      <c r="P940" s="181"/>
      <c r="Q940" s="181"/>
      <c r="R940" s="181"/>
      <c r="S940" s="181"/>
      <c r="T940" s="182"/>
      <c r="AT940" s="176" t="s">
        <v>159</v>
      </c>
      <c r="AU940" s="176" t="s">
        <v>78</v>
      </c>
      <c r="AV940" s="14" t="s">
        <v>157</v>
      </c>
      <c r="AW940" s="14" t="s">
        <v>31</v>
      </c>
      <c r="AX940" s="14" t="s">
        <v>76</v>
      </c>
      <c r="AY940" s="176" t="s">
        <v>151</v>
      </c>
    </row>
    <row r="941" spans="2:65" s="1" customFormat="1" ht="16.5" customHeight="1">
      <c r="B941" s="146"/>
      <c r="C941" s="147" t="s">
        <v>1564</v>
      </c>
      <c r="D941" s="147" t="s">
        <v>153</v>
      </c>
      <c r="E941" s="148" t="s">
        <v>1565</v>
      </c>
      <c r="F941" s="149" t="s">
        <v>1566</v>
      </c>
      <c r="G941" s="150" t="s">
        <v>1178</v>
      </c>
      <c r="H941" s="201"/>
      <c r="I941" s="152"/>
      <c r="J941" s="153">
        <f>ROUND(I941*H941,2)</f>
        <v>0</v>
      </c>
      <c r="K941" s="149" t="s">
        <v>1</v>
      </c>
      <c r="L941" s="31"/>
      <c r="M941" s="154" t="s">
        <v>1</v>
      </c>
      <c r="N941" s="155" t="s">
        <v>40</v>
      </c>
      <c r="O941" s="50"/>
      <c r="P941" s="156">
        <f>O941*H941</f>
        <v>0</v>
      </c>
      <c r="Q941" s="156">
        <v>0</v>
      </c>
      <c r="R941" s="156">
        <f>Q941*H941</f>
        <v>0</v>
      </c>
      <c r="S941" s="156">
        <v>0</v>
      </c>
      <c r="T941" s="157">
        <f>S941*H941</f>
        <v>0</v>
      </c>
      <c r="AR941" s="17" t="s">
        <v>227</v>
      </c>
      <c r="AT941" s="17" t="s">
        <v>153</v>
      </c>
      <c r="AU941" s="17" t="s">
        <v>78</v>
      </c>
      <c r="AY941" s="17" t="s">
        <v>151</v>
      </c>
      <c r="BE941" s="158">
        <f>IF(N941="základní",J941,0)</f>
        <v>0</v>
      </c>
      <c r="BF941" s="158">
        <f>IF(N941="snížená",J941,0)</f>
        <v>0</v>
      </c>
      <c r="BG941" s="158">
        <f>IF(N941="zákl. přenesená",J941,0)</f>
        <v>0</v>
      </c>
      <c r="BH941" s="158">
        <f>IF(N941="sníž. přenesená",J941,0)</f>
        <v>0</v>
      </c>
      <c r="BI941" s="158">
        <f>IF(N941="nulová",J941,0)</f>
        <v>0</v>
      </c>
      <c r="BJ941" s="17" t="s">
        <v>76</v>
      </c>
      <c r="BK941" s="158">
        <f>ROUND(I941*H941,2)</f>
        <v>0</v>
      </c>
      <c r="BL941" s="17" t="s">
        <v>227</v>
      </c>
      <c r="BM941" s="17" t="s">
        <v>1567</v>
      </c>
    </row>
    <row r="942" spans="2:65" s="11" customFormat="1" ht="22.9" customHeight="1">
      <c r="B942" s="133"/>
      <c r="D942" s="134" t="s">
        <v>68</v>
      </c>
      <c r="E942" s="144" t="s">
        <v>1568</v>
      </c>
      <c r="F942" s="144" t="s">
        <v>1569</v>
      </c>
      <c r="I942" s="136"/>
      <c r="J942" s="145">
        <f>BK942</f>
        <v>0</v>
      </c>
      <c r="L942" s="133"/>
      <c r="M942" s="138"/>
      <c r="N942" s="139"/>
      <c r="O942" s="139"/>
      <c r="P942" s="140">
        <f>SUM(P943:P953)</f>
        <v>0</v>
      </c>
      <c r="Q942" s="139"/>
      <c r="R942" s="140">
        <f>SUM(R943:R953)</f>
        <v>0</v>
      </c>
      <c r="S942" s="139"/>
      <c r="T942" s="141">
        <f>SUM(T943:T953)</f>
        <v>0</v>
      </c>
      <c r="AR942" s="134" t="s">
        <v>78</v>
      </c>
      <c r="AT942" s="142" t="s">
        <v>68</v>
      </c>
      <c r="AU942" s="142" t="s">
        <v>76</v>
      </c>
      <c r="AY942" s="134" t="s">
        <v>151</v>
      </c>
      <c r="BK942" s="143">
        <f>SUM(BK943:BK953)</f>
        <v>0</v>
      </c>
    </row>
    <row r="943" spans="2:65" s="1" customFormat="1" ht="16.5" customHeight="1">
      <c r="B943" s="146"/>
      <c r="C943" s="147" t="s">
        <v>1570</v>
      </c>
      <c r="D943" s="147" t="s">
        <v>153</v>
      </c>
      <c r="E943" s="148" t="s">
        <v>1571</v>
      </c>
      <c r="F943" s="149" t="s">
        <v>1572</v>
      </c>
      <c r="G943" s="150" t="s">
        <v>156</v>
      </c>
      <c r="H943" s="151">
        <v>5.0339999999999998</v>
      </c>
      <c r="I943" s="152"/>
      <c r="J943" s="153">
        <f>ROUND(I943*H943,2)</f>
        <v>0</v>
      </c>
      <c r="K943" s="149" t="s">
        <v>1</v>
      </c>
      <c r="L943" s="31"/>
      <c r="M943" s="154" t="s">
        <v>1</v>
      </c>
      <c r="N943" s="155" t="s">
        <v>40</v>
      </c>
      <c r="O943" s="50"/>
      <c r="P943" s="156">
        <f>O943*H943</f>
        <v>0</v>
      </c>
      <c r="Q943" s="156">
        <v>0</v>
      </c>
      <c r="R943" s="156">
        <f>Q943*H943</f>
        <v>0</v>
      </c>
      <c r="S943" s="156">
        <v>0</v>
      </c>
      <c r="T943" s="157">
        <f>S943*H943</f>
        <v>0</v>
      </c>
      <c r="AR943" s="17" t="s">
        <v>227</v>
      </c>
      <c r="AT943" s="17" t="s">
        <v>153</v>
      </c>
      <c r="AU943" s="17" t="s">
        <v>78</v>
      </c>
      <c r="AY943" s="17" t="s">
        <v>151</v>
      </c>
      <c r="BE943" s="158">
        <f>IF(N943="základní",J943,0)</f>
        <v>0</v>
      </c>
      <c r="BF943" s="158">
        <f>IF(N943="snížená",J943,0)</f>
        <v>0</v>
      </c>
      <c r="BG943" s="158">
        <f>IF(N943="zákl. přenesená",J943,0)</f>
        <v>0</v>
      </c>
      <c r="BH943" s="158">
        <f>IF(N943="sníž. přenesená",J943,0)</f>
        <v>0</v>
      </c>
      <c r="BI943" s="158">
        <f>IF(N943="nulová",J943,0)</f>
        <v>0</v>
      </c>
      <c r="BJ943" s="17" t="s">
        <v>76</v>
      </c>
      <c r="BK943" s="158">
        <f>ROUND(I943*H943,2)</f>
        <v>0</v>
      </c>
      <c r="BL943" s="17" t="s">
        <v>227</v>
      </c>
      <c r="BM943" s="17" t="s">
        <v>1573</v>
      </c>
    </row>
    <row r="944" spans="2:65" s="12" customFormat="1" ht="11.25">
      <c r="B944" s="159"/>
      <c r="D944" s="160" t="s">
        <v>159</v>
      </c>
      <c r="E944" s="161" t="s">
        <v>1</v>
      </c>
      <c r="F944" s="162" t="s">
        <v>343</v>
      </c>
      <c r="H944" s="161" t="s">
        <v>1</v>
      </c>
      <c r="I944" s="163"/>
      <c r="L944" s="159"/>
      <c r="M944" s="164"/>
      <c r="N944" s="165"/>
      <c r="O944" s="165"/>
      <c r="P944" s="165"/>
      <c r="Q944" s="165"/>
      <c r="R944" s="165"/>
      <c r="S944" s="165"/>
      <c r="T944" s="166"/>
      <c r="AT944" s="161" t="s">
        <v>159</v>
      </c>
      <c r="AU944" s="161" t="s">
        <v>78</v>
      </c>
      <c r="AV944" s="12" t="s">
        <v>76</v>
      </c>
      <c r="AW944" s="12" t="s">
        <v>31</v>
      </c>
      <c r="AX944" s="12" t="s">
        <v>69</v>
      </c>
      <c r="AY944" s="161" t="s">
        <v>151</v>
      </c>
    </row>
    <row r="945" spans="2:65" s="13" customFormat="1" ht="11.25">
      <c r="B945" s="167"/>
      <c r="D945" s="160" t="s">
        <v>159</v>
      </c>
      <c r="E945" s="168" t="s">
        <v>1</v>
      </c>
      <c r="F945" s="169" t="s">
        <v>1574</v>
      </c>
      <c r="H945" s="170">
        <v>2.7559999999999998</v>
      </c>
      <c r="I945" s="171"/>
      <c r="L945" s="167"/>
      <c r="M945" s="172"/>
      <c r="N945" s="173"/>
      <c r="O945" s="173"/>
      <c r="P945" s="173"/>
      <c r="Q945" s="173"/>
      <c r="R945" s="173"/>
      <c r="S945" s="173"/>
      <c r="T945" s="174"/>
      <c r="AT945" s="168" t="s">
        <v>159</v>
      </c>
      <c r="AU945" s="168" t="s">
        <v>78</v>
      </c>
      <c r="AV945" s="13" t="s">
        <v>78</v>
      </c>
      <c r="AW945" s="13" t="s">
        <v>31</v>
      </c>
      <c r="AX945" s="13" t="s">
        <v>69</v>
      </c>
      <c r="AY945" s="168" t="s">
        <v>151</v>
      </c>
    </row>
    <row r="946" spans="2:65" s="13" customFormat="1" ht="11.25">
      <c r="B946" s="167"/>
      <c r="D946" s="160" t="s">
        <v>159</v>
      </c>
      <c r="E946" s="168" t="s">
        <v>1</v>
      </c>
      <c r="F946" s="169" t="s">
        <v>1575</v>
      </c>
      <c r="H946" s="170">
        <v>0.55300000000000005</v>
      </c>
      <c r="I946" s="171"/>
      <c r="L946" s="167"/>
      <c r="M946" s="172"/>
      <c r="N946" s="173"/>
      <c r="O946" s="173"/>
      <c r="P946" s="173"/>
      <c r="Q946" s="173"/>
      <c r="R946" s="173"/>
      <c r="S946" s="173"/>
      <c r="T946" s="174"/>
      <c r="AT946" s="168" t="s">
        <v>159</v>
      </c>
      <c r="AU946" s="168" t="s">
        <v>78</v>
      </c>
      <c r="AV946" s="13" t="s">
        <v>78</v>
      </c>
      <c r="AW946" s="13" t="s">
        <v>31</v>
      </c>
      <c r="AX946" s="13" t="s">
        <v>69</v>
      </c>
      <c r="AY946" s="168" t="s">
        <v>151</v>
      </c>
    </row>
    <row r="947" spans="2:65" s="13" customFormat="1" ht="11.25">
      <c r="B947" s="167"/>
      <c r="D947" s="160" t="s">
        <v>159</v>
      </c>
      <c r="E947" s="168" t="s">
        <v>1</v>
      </c>
      <c r="F947" s="169" t="s">
        <v>1576</v>
      </c>
      <c r="H947" s="170">
        <v>1.7250000000000001</v>
      </c>
      <c r="I947" s="171"/>
      <c r="L947" s="167"/>
      <c r="M947" s="172"/>
      <c r="N947" s="173"/>
      <c r="O947" s="173"/>
      <c r="P947" s="173"/>
      <c r="Q947" s="173"/>
      <c r="R947" s="173"/>
      <c r="S947" s="173"/>
      <c r="T947" s="174"/>
      <c r="AT947" s="168" t="s">
        <v>159</v>
      </c>
      <c r="AU947" s="168" t="s">
        <v>78</v>
      </c>
      <c r="AV947" s="13" t="s">
        <v>78</v>
      </c>
      <c r="AW947" s="13" t="s">
        <v>31</v>
      </c>
      <c r="AX947" s="13" t="s">
        <v>69</v>
      </c>
      <c r="AY947" s="168" t="s">
        <v>151</v>
      </c>
    </row>
    <row r="948" spans="2:65" s="14" customFormat="1" ht="11.25">
      <c r="B948" s="175"/>
      <c r="D948" s="160" t="s">
        <v>159</v>
      </c>
      <c r="E948" s="176" t="s">
        <v>1</v>
      </c>
      <c r="F948" s="177" t="s">
        <v>162</v>
      </c>
      <c r="H948" s="178">
        <v>5.0339999999999998</v>
      </c>
      <c r="I948" s="179"/>
      <c r="L948" s="175"/>
      <c r="M948" s="180"/>
      <c r="N948" s="181"/>
      <c r="O948" s="181"/>
      <c r="P948" s="181"/>
      <c r="Q948" s="181"/>
      <c r="R948" s="181"/>
      <c r="S948" s="181"/>
      <c r="T948" s="182"/>
      <c r="AT948" s="176" t="s">
        <v>159</v>
      </c>
      <c r="AU948" s="176" t="s">
        <v>78</v>
      </c>
      <c r="AV948" s="14" t="s">
        <v>157</v>
      </c>
      <c r="AW948" s="14" t="s">
        <v>31</v>
      </c>
      <c r="AX948" s="14" t="s">
        <v>76</v>
      </c>
      <c r="AY948" s="176" t="s">
        <v>151</v>
      </c>
    </row>
    <row r="949" spans="2:65" s="1" customFormat="1" ht="16.5" customHeight="1">
      <c r="B949" s="146"/>
      <c r="C949" s="183" t="s">
        <v>1577</v>
      </c>
      <c r="D949" s="183" t="s">
        <v>266</v>
      </c>
      <c r="E949" s="184" t="s">
        <v>1578</v>
      </c>
      <c r="F949" s="185" t="s">
        <v>1579</v>
      </c>
      <c r="G949" s="186" t="s">
        <v>156</v>
      </c>
      <c r="H949" s="187">
        <v>5.2350000000000003</v>
      </c>
      <c r="I949" s="188"/>
      <c r="J949" s="189">
        <f>ROUND(I949*H949,2)</f>
        <v>0</v>
      </c>
      <c r="K949" s="185" t="s">
        <v>1</v>
      </c>
      <c r="L949" s="190"/>
      <c r="M949" s="191" t="s">
        <v>1</v>
      </c>
      <c r="N949" s="192" t="s">
        <v>40</v>
      </c>
      <c r="O949" s="50"/>
      <c r="P949" s="156">
        <f>O949*H949</f>
        <v>0</v>
      </c>
      <c r="Q949" s="156">
        <v>0</v>
      </c>
      <c r="R949" s="156">
        <f>Q949*H949</f>
        <v>0</v>
      </c>
      <c r="S949" s="156">
        <v>0</v>
      </c>
      <c r="T949" s="157">
        <f>S949*H949</f>
        <v>0</v>
      </c>
      <c r="AR949" s="17" t="s">
        <v>300</v>
      </c>
      <c r="AT949" s="17" t="s">
        <v>266</v>
      </c>
      <c r="AU949" s="17" t="s">
        <v>78</v>
      </c>
      <c r="AY949" s="17" t="s">
        <v>151</v>
      </c>
      <c r="BE949" s="158">
        <f>IF(N949="základní",J949,0)</f>
        <v>0</v>
      </c>
      <c r="BF949" s="158">
        <f>IF(N949="snížená",J949,0)</f>
        <v>0</v>
      </c>
      <c r="BG949" s="158">
        <f>IF(N949="zákl. přenesená",J949,0)</f>
        <v>0</v>
      </c>
      <c r="BH949" s="158">
        <f>IF(N949="sníž. přenesená",J949,0)</f>
        <v>0</v>
      </c>
      <c r="BI949" s="158">
        <f>IF(N949="nulová",J949,0)</f>
        <v>0</v>
      </c>
      <c r="BJ949" s="17" t="s">
        <v>76</v>
      </c>
      <c r="BK949" s="158">
        <f>ROUND(I949*H949,2)</f>
        <v>0</v>
      </c>
      <c r="BL949" s="17" t="s">
        <v>227</v>
      </c>
      <c r="BM949" s="17" t="s">
        <v>1580</v>
      </c>
    </row>
    <row r="950" spans="2:65" s="1" customFormat="1" ht="16.5" customHeight="1">
      <c r="B950" s="146"/>
      <c r="C950" s="147" t="s">
        <v>1581</v>
      </c>
      <c r="D950" s="147" t="s">
        <v>153</v>
      </c>
      <c r="E950" s="148" t="s">
        <v>1582</v>
      </c>
      <c r="F950" s="149" t="s">
        <v>1583</v>
      </c>
      <c r="G950" s="150" t="s">
        <v>156</v>
      </c>
      <c r="H950" s="151">
        <v>5.0339999999999998</v>
      </c>
      <c r="I950" s="152"/>
      <c r="J950" s="153">
        <f>ROUND(I950*H950,2)</f>
        <v>0</v>
      </c>
      <c r="K950" s="149" t="s">
        <v>1</v>
      </c>
      <c r="L950" s="31"/>
      <c r="M950" s="154" t="s">
        <v>1</v>
      </c>
      <c r="N950" s="155" t="s">
        <v>40</v>
      </c>
      <c r="O950" s="50"/>
      <c r="P950" s="156">
        <f>O950*H950</f>
        <v>0</v>
      </c>
      <c r="Q950" s="156">
        <v>0</v>
      </c>
      <c r="R950" s="156">
        <f>Q950*H950</f>
        <v>0</v>
      </c>
      <c r="S950" s="156">
        <v>0</v>
      </c>
      <c r="T950" s="157">
        <f>S950*H950</f>
        <v>0</v>
      </c>
      <c r="AR950" s="17" t="s">
        <v>227</v>
      </c>
      <c r="AT950" s="17" t="s">
        <v>153</v>
      </c>
      <c r="AU950" s="17" t="s">
        <v>78</v>
      </c>
      <c r="AY950" s="17" t="s">
        <v>151</v>
      </c>
      <c r="BE950" s="158">
        <f>IF(N950="základní",J950,0)</f>
        <v>0</v>
      </c>
      <c r="BF950" s="158">
        <f>IF(N950="snížená",J950,0)</f>
        <v>0</v>
      </c>
      <c r="BG950" s="158">
        <f>IF(N950="zákl. přenesená",J950,0)</f>
        <v>0</v>
      </c>
      <c r="BH950" s="158">
        <f>IF(N950="sníž. přenesená",J950,0)</f>
        <v>0</v>
      </c>
      <c r="BI950" s="158">
        <f>IF(N950="nulová",J950,0)</f>
        <v>0</v>
      </c>
      <c r="BJ950" s="17" t="s">
        <v>76</v>
      </c>
      <c r="BK950" s="158">
        <f>ROUND(I950*H950,2)</f>
        <v>0</v>
      </c>
      <c r="BL950" s="17" t="s">
        <v>227</v>
      </c>
      <c r="BM950" s="17" t="s">
        <v>1584</v>
      </c>
    </row>
    <row r="951" spans="2:65" s="1" customFormat="1" ht="16.5" customHeight="1">
      <c r="B951" s="146"/>
      <c r="C951" s="147" t="s">
        <v>1585</v>
      </c>
      <c r="D951" s="147" t="s">
        <v>153</v>
      </c>
      <c r="E951" s="148" t="s">
        <v>1586</v>
      </c>
      <c r="F951" s="149" t="s">
        <v>1587</v>
      </c>
      <c r="G951" s="150" t="s">
        <v>156</v>
      </c>
      <c r="H951" s="151">
        <v>5.0339999999999998</v>
      </c>
      <c r="I951" s="152"/>
      <c r="J951" s="153">
        <f>ROUND(I951*H951,2)</f>
        <v>0</v>
      </c>
      <c r="K951" s="149" t="s">
        <v>1</v>
      </c>
      <c r="L951" s="31"/>
      <c r="M951" s="154" t="s">
        <v>1</v>
      </c>
      <c r="N951" s="155" t="s">
        <v>40</v>
      </c>
      <c r="O951" s="50"/>
      <c r="P951" s="156">
        <f>O951*H951</f>
        <v>0</v>
      </c>
      <c r="Q951" s="156">
        <v>0</v>
      </c>
      <c r="R951" s="156">
        <f>Q951*H951</f>
        <v>0</v>
      </c>
      <c r="S951" s="156">
        <v>0</v>
      </c>
      <c r="T951" s="157">
        <f>S951*H951</f>
        <v>0</v>
      </c>
      <c r="AR951" s="17" t="s">
        <v>227</v>
      </c>
      <c r="AT951" s="17" t="s">
        <v>153</v>
      </c>
      <c r="AU951" s="17" t="s">
        <v>78</v>
      </c>
      <c r="AY951" s="17" t="s">
        <v>151</v>
      </c>
      <c r="BE951" s="158">
        <f>IF(N951="základní",J951,0)</f>
        <v>0</v>
      </c>
      <c r="BF951" s="158">
        <f>IF(N951="snížená",J951,0)</f>
        <v>0</v>
      </c>
      <c r="BG951" s="158">
        <f>IF(N951="zákl. přenesená",J951,0)</f>
        <v>0</v>
      </c>
      <c r="BH951" s="158">
        <f>IF(N951="sníž. přenesená",J951,0)</f>
        <v>0</v>
      </c>
      <c r="BI951" s="158">
        <f>IF(N951="nulová",J951,0)</f>
        <v>0</v>
      </c>
      <c r="BJ951" s="17" t="s">
        <v>76</v>
      </c>
      <c r="BK951" s="158">
        <f>ROUND(I951*H951,2)</f>
        <v>0</v>
      </c>
      <c r="BL951" s="17" t="s">
        <v>227</v>
      </c>
      <c r="BM951" s="17" t="s">
        <v>1588</v>
      </c>
    </row>
    <row r="952" spans="2:65" s="1" customFormat="1" ht="16.5" customHeight="1">
      <c r="B952" s="146"/>
      <c r="C952" s="147" t="s">
        <v>1589</v>
      </c>
      <c r="D952" s="147" t="s">
        <v>153</v>
      </c>
      <c r="E952" s="148" t="s">
        <v>1590</v>
      </c>
      <c r="F952" s="149" t="s">
        <v>1591</v>
      </c>
      <c r="G952" s="150" t="s">
        <v>156</v>
      </c>
      <c r="H952" s="151">
        <v>5.0339999999999998</v>
      </c>
      <c r="I952" s="152"/>
      <c r="J952" s="153">
        <f>ROUND(I952*H952,2)</f>
        <v>0</v>
      </c>
      <c r="K952" s="149" t="s">
        <v>1</v>
      </c>
      <c r="L952" s="31"/>
      <c r="M952" s="154" t="s">
        <v>1</v>
      </c>
      <c r="N952" s="155" t="s">
        <v>40</v>
      </c>
      <c r="O952" s="50"/>
      <c r="P952" s="156">
        <f>O952*H952</f>
        <v>0</v>
      </c>
      <c r="Q952" s="156">
        <v>0</v>
      </c>
      <c r="R952" s="156">
        <f>Q952*H952</f>
        <v>0</v>
      </c>
      <c r="S952" s="156">
        <v>0</v>
      </c>
      <c r="T952" s="157">
        <f>S952*H952</f>
        <v>0</v>
      </c>
      <c r="AR952" s="17" t="s">
        <v>227</v>
      </c>
      <c r="AT952" s="17" t="s">
        <v>153</v>
      </c>
      <c r="AU952" s="17" t="s">
        <v>78</v>
      </c>
      <c r="AY952" s="17" t="s">
        <v>151</v>
      </c>
      <c r="BE952" s="158">
        <f>IF(N952="základní",J952,0)</f>
        <v>0</v>
      </c>
      <c r="BF952" s="158">
        <f>IF(N952="snížená",J952,0)</f>
        <v>0</v>
      </c>
      <c r="BG952" s="158">
        <f>IF(N952="zákl. přenesená",J952,0)</f>
        <v>0</v>
      </c>
      <c r="BH952" s="158">
        <f>IF(N952="sníž. přenesená",J952,0)</f>
        <v>0</v>
      </c>
      <c r="BI952" s="158">
        <f>IF(N952="nulová",J952,0)</f>
        <v>0</v>
      </c>
      <c r="BJ952" s="17" t="s">
        <v>76</v>
      </c>
      <c r="BK952" s="158">
        <f>ROUND(I952*H952,2)</f>
        <v>0</v>
      </c>
      <c r="BL952" s="17" t="s">
        <v>227</v>
      </c>
      <c r="BM952" s="17" t="s">
        <v>1592</v>
      </c>
    </row>
    <row r="953" spans="2:65" s="1" customFormat="1" ht="16.5" customHeight="1">
      <c r="B953" s="146"/>
      <c r="C953" s="147" t="s">
        <v>1593</v>
      </c>
      <c r="D953" s="147" t="s">
        <v>153</v>
      </c>
      <c r="E953" s="148" t="s">
        <v>1594</v>
      </c>
      <c r="F953" s="149" t="s">
        <v>1595</v>
      </c>
      <c r="G953" s="150" t="s">
        <v>1178</v>
      </c>
      <c r="H953" s="201"/>
      <c r="I953" s="152"/>
      <c r="J953" s="153">
        <f>ROUND(I953*H953,2)</f>
        <v>0</v>
      </c>
      <c r="K953" s="149" t="s">
        <v>1</v>
      </c>
      <c r="L953" s="31"/>
      <c r="M953" s="154" t="s">
        <v>1</v>
      </c>
      <c r="N953" s="155" t="s">
        <v>40</v>
      </c>
      <c r="O953" s="50"/>
      <c r="P953" s="156">
        <f>O953*H953</f>
        <v>0</v>
      </c>
      <c r="Q953" s="156">
        <v>0</v>
      </c>
      <c r="R953" s="156">
        <f>Q953*H953</f>
        <v>0</v>
      </c>
      <c r="S953" s="156">
        <v>0</v>
      </c>
      <c r="T953" s="157">
        <f>S953*H953</f>
        <v>0</v>
      </c>
      <c r="AR953" s="17" t="s">
        <v>227</v>
      </c>
      <c r="AT953" s="17" t="s">
        <v>153</v>
      </c>
      <c r="AU953" s="17" t="s">
        <v>78</v>
      </c>
      <c r="AY953" s="17" t="s">
        <v>151</v>
      </c>
      <c r="BE953" s="158">
        <f>IF(N953="základní",J953,0)</f>
        <v>0</v>
      </c>
      <c r="BF953" s="158">
        <f>IF(N953="snížená",J953,0)</f>
        <v>0</v>
      </c>
      <c r="BG953" s="158">
        <f>IF(N953="zákl. přenesená",J953,0)</f>
        <v>0</v>
      </c>
      <c r="BH953" s="158">
        <f>IF(N953="sníž. přenesená",J953,0)</f>
        <v>0</v>
      </c>
      <c r="BI953" s="158">
        <f>IF(N953="nulová",J953,0)</f>
        <v>0</v>
      </c>
      <c r="BJ953" s="17" t="s">
        <v>76</v>
      </c>
      <c r="BK953" s="158">
        <f>ROUND(I953*H953,2)</f>
        <v>0</v>
      </c>
      <c r="BL953" s="17" t="s">
        <v>227</v>
      </c>
      <c r="BM953" s="17" t="s">
        <v>1596</v>
      </c>
    </row>
    <row r="954" spans="2:65" s="11" customFormat="1" ht="22.9" customHeight="1">
      <c r="B954" s="133"/>
      <c r="D954" s="134" t="s">
        <v>68</v>
      </c>
      <c r="E954" s="144" t="s">
        <v>1597</v>
      </c>
      <c r="F954" s="144" t="s">
        <v>1598</v>
      </c>
      <c r="I954" s="136"/>
      <c r="J954" s="145">
        <f>BK954</f>
        <v>0</v>
      </c>
      <c r="L954" s="133"/>
      <c r="M954" s="138"/>
      <c r="N954" s="139"/>
      <c r="O954" s="139"/>
      <c r="P954" s="140">
        <f>SUM(P955:P968)</f>
        <v>0</v>
      </c>
      <c r="Q954" s="139"/>
      <c r="R954" s="140">
        <f>SUM(R955:R968)</f>
        <v>0</v>
      </c>
      <c r="S954" s="139"/>
      <c r="T954" s="141">
        <f>SUM(T955:T968)</f>
        <v>0</v>
      </c>
      <c r="AR954" s="134" t="s">
        <v>78</v>
      </c>
      <c r="AT954" s="142" t="s">
        <v>68</v>
      </c>
      <c r="AU954" s="142" t="s">
        <v>76</v>
      </c>
      <c r="AY954" s="134" t="s">
        <v>151</v>
      </c>
      <c r="BK954" s="143">
        <f>SUM(BK955:BK968)</f>
        <v>0</v>
      </c>
    </row>
    <row r="955" spans="2:65" s="1" customFormat="1" ht="16.5" customHeight="1">
      <c r="B955" s="146"/>
      <c r="C955" s="147" t="s">
        <v>1599</v>
      </c>
      <c r="D955" s="147" t="s">
        <v>153</v>
      </c>
      <c r="E955" s="148" t="s">
        <v>1600</v>
      </c>
      <c r="F955" s="149" t="s">
        <v>1601</v>
      </c>
      <c r="G955" s="150" t="s">
        <v>156</v>
      </c>
      <c r="H955" s="151">
        <v>7.2960000000000003</v>
      </c>
      <c r="I955" s="152"/>
      <c r="J955" s="153">
        <f>ROUND(I955*H955,2)</f>
        <v>0</v>
      </c>
      <c r="K955" s="149" t="s">
        <v>1</v>
      </c>
      <c r="L955" s="31"/>
      <c r="M955" s="154" t="s">
        <v>1</v>
      </c>
      <c r="N955" s="155" t="s">
        <v>40</v>
      </c>
      <c r="O955" s="50"/>
      <c r="P955" s="156">
        <f>O955*H955</f>
        <v>0</v>
      </c>
      <c r="Q955" s="156">
        <v>0</v>
      </c>
      <c r="R955" s="156">
        <f>Q955*H955</f>
        <v>0</v>
      </c>
      <c r="S955" s="156">
        <v>0</v>
      </c>
      <c r="T955" s="157">
        <f>S955*H955</f>
        <v>0</v>
      </c>
      <c r="AR955" s="17" t="s">
        <v>227</v>
      </c>
      <c r="AT955" s="17" t="s">
        <v>153</v>
      </c>
      <c r="AU955" s="17" t="s">
        <v>78</v>
      </c>
      <c r="AY955" s="17" t="s">
        <v>151</v>
      </c>
      <c r="BE955" s="158">
        <f>IF(N955="základní",J955,0)</f>
        <v>0</v>
      </c>
      <c r="BF955" s="158">
        <f>IF(N955="snížená",J955,0)</f>
        <v>0</v>
      </c>
      <c r="BG955" s="158">
        <f>IF(N955="zákl. přenesená",J955,0)</f>
        <v>0</v>
      </c>
      <c r="BH955" s="158">
        <f>IF(N955="sníž. přenesená",J955,0)</f>
        <v>0</v>
      </c>
      <c r="BI955" s="158">
        <f>IF(N955="nulová",J955,0)</f>
        <v>0</v>
      </c>
      <c r="BJ955" s="17" t="s">
        <v>76</v>
      </c>
      <c r="BK955" s="158">
        <f>ROUND(I955*H955,2)</f>
        <v>0</v>
      </c>
      <c r="BL955" s="17" t="s">
        <v>227</v>
      </c>
      <c r="BM955" s="17" t="s">
        <v>1602</v>
      </c>
    </row>
    <row r="956" spans="2:65" s="12" customFormat="1" ht="11.25">
      <c r="B956" s="159"/>
      <c r="D956" s="160" t="s">
        <v>159</v>
      </c>
      <c r="E956" s="161" t="s">
        <v>1</v>
      </c>
      <c r="F956" s="162" t="s">
        <v>1458</v>
      </c>
      <c r="H956" s="161" t="s">
        <v>1</v>
      </c>
      <c r="I956" s="163"/>
      <c r="L956" s="159"/>
      <c r="M956" s="164"/>
      <c r="N956" s="165"/>
      <c r="O956" s="165"/>
      <c r="P956" s="165"/>
      <c r="Q956" s="165"/>
      <c r="R956" s="165"/>
      <c r="S956" s="165"/>
      <c r="T956" s="166"/>
      <c r="AT956" s="161" t="s">
        <v>159</v>
      </c>
      <c r="AU956" s="161" t="s">
        <v>78</v>
      </c>
      <c r="AV956" s="12" t="s">
        <v>76</v>
      </c>
      <c r="AW956" s="12" t="s">
        <v>31</v>
      </c>
      <c r="AX956" s="12" t="s">
        <v>69</v>
      </c>
      <c r="AY956" s="161" t="s">
        <v>151</v>
      </c>
    </row>
    <row r="957" spans="2:65" s="12" customFormat="1" ht="11.25">
      <c r="B957" s="159"/>
      <c r="D957" s="160" t="s">
        <v>159</v>
      </c>
      <c r="E957" s="161" t="s">
        <v>1</v>
      </c>
      <c r="F957" s="162" t="s">
        <v>1459</v>
      </c>
      <c r="H957" s="161" t="s">
        <v>1</v>
      </c>
      <c r="I957" s="163"/>
      <c r="L957" s="159"/>
      <c r="M957" s="164"/>
      <c r="N957" s="165"/>
      <c r="O957" s="165"/>
      <c r="P957" s="165"/>
      <c r="Q957" s="165"/>
      <c r="R957" s="165"/>
      <c r="S957" s="165"/>
      <c r="T957" s="166"/>
      <c r="AT957" s="161" t="s">
        <v>159</v>
      </c>
      <c r="AU957" s="161" t="s">
        <v>78</v>
      </c>
      <c r="AV957" s="12" t="s">
        <v>76</v>
      </c>
      <c r="AW957" s="12" t="s">
        <v>31</v>
      </c>
      <c r="AX957" s="12" t="s">
        <v>69</v>
      </c>
      <c r="AY957" s="161" t="s">
        <v>151</v>
      </c>
    </row>
    <row r="958" spans="2:65" s="13" customFormat="1" ht="11.25">
      <c r="B958" s="167"/>
      <c r="D958" s="160" t="s">
        <v>159</v>
      </c>
      <c r="E958" s="168" t="s">
        <v>1</v>
      </c>
      <c r="F958" s="169" t="s">
        <v>1603</v>
      </c>
      <c r="H958" s="170">
        <v>3.6480000000000001</v>
      </c>
      <c r="I958" s="171"/>
      <c r="L958" s="167"/>
      <c r="M958" s="172"/>
      <c r="N958" s="173"/>
      <c r="O958" s="173"/>
      <c r="P958" s="173"/>
      <c r="Q958" s="173"/>
      <c r="R958" s="173"/>
      <c r="S958" s="173"/>
      <c r="T958" s="174"/>
      <c r="AT958" s="168" t="s">
        <v>159</v>
      </c>
      <c r="AU958" s="168" t="s">
        <v>78</v>
      </c>
      <c r="AV958" s="13" t="s">
        <v>78</v>
      </c>
      <c r="AW958" s="13" t="s">
        <v>31</v>
      </c>
      <c r="AX958" s="13" t="s">
        <v>69</v>
      </c>
      <c r="AY958" s="168" t="s">
        <v>151</v>
      </c>
    </row>
    <row r="959" spans="2:65" s="12" customFormat="1" ht="11.25">
      <c r="B959" s="159"/>
      <c r="D959" s="160" t="s">
        <v>159</v>
      </c>
      <c r="E959" s="161" t="s">
        <v>1</v>
      </c>
      <c r="F959" s="162" t="s">
        <v>1481</v>
      </c>
      <c r="H959" s="161" t="s">
        <v>1</v>
      </c>
      <c r="I959" s="163"/>
      <c r="L959" s="159"/>
      <c r="M959" s="164"/>
      <c r="N959" s="165"/>
      <c r="O959" s="165"/>
      <c r="P959" s="165"/>
      <c r="Q959" s="165"/>
      <c r="R959" s="165"/>
      <c r="S959" s="165"/>
      <c r="T959" s="166"/>
      <c r="AT959" s="161" t="s">
        <v>159</v>
      </c>
      <c r="AU959" s="161" t="s">
        <v>78</v>
      </c>
      <c r="AV959" s="12" t="s">
        <v>76</v>
      </c>
      <c r="AW959" s="12" t="s">
        <v>31</v>
      </c>
      <c r="AX959" s="12" t="s">
        <v>69</v>
      </c>
      <c r="AY959" s="161" t="s">
        <v>151</v>
      </c>
    </row>
    <row r="960" spans="2:65" s="13" customFormat="1" ht="11.25">
      <c r="B960" s="167"/>
      <c r="D960" s="160" t="s">
        <v>159</v>
      </c>
      <c r="E960" s="168" t="s">
        <v>1</v>
      </c>
      <c r="F960" s="169" t="s">
        <v>1604</v>
      </c>
      <c r="H960" s="170">
        <v>3.6480000000000001</v>
      </c>
      <c r="I960" s="171"/>
      <c r="L960" s="167"/>
      <c r="M960" s="172"/>
      <c r="N960" s="173"/>
      <c r="O960" s="173"/>
      <c r="P960" s="173"/>
      <c r="Q960" s="173"/>
      <c r="R960" s="173"/>
      <c r="S960" s="173"/>
      <c r="T960" s="174"/>
      <c r="AT960" s="168" t="s">
        <v>159</v>
      </c>
      <c r="AU960" s="168" t="s">
        <v>78</v>
      </c>
      <c r="AV960" s="13" t="s">
        <v>78</v>
      </c>
      <c r="AW960" s="13" t="s">
        <v>31</v>
      </c>
      <c r="AX960" s="13" t="s">
        <v>69</v>
      </c>
      <c r="AY960" s="168" t="s">
        <v>151</v>
      </c>
    </row>
    <row r="961" spans="2:65" s="14" customFormat="1" ht="11.25">
      <c r="B961" s="175"/>
      <c r="D961" s="160" t="s">
        <v>159</v>
      </c>
      <c r="E961" s="176" t="s">
        <v>1</v>
      </c>
      <c r="F961" s="177" t="s">
        <v>162</v>
      </c>
      <c r="H961" s="178">
        <v>7.2960000000000003</v>
      </c>
      <c r="I961" s="179"/>
      <c r="L961" s="175"/>
      <c r="M961" s="180"/>
      <c r="N961" s="181"/>
      <c r="O961" s="181"/>
      <c r="P961" s="181"/>
      <c r="Q961" s="181"/>
      <c r="R961" s="181"/>
      <c r="S961" s="181"/>
      <c r="T961" s="182"/>
      <c r="AT961" s="176" t="s">
        <v>159</v>
      </c>
      <c r="AU961" s="176" t="s">
        <v>78</v>
      </c>
      <c r="AV961" s="14" t="s">
        <v>157</v>
      </c>
      <c r="AW961" s="14" t="s">
        <v>31</v>
      </c>
      <c r="AX961" s="14" t="s">
        <v>76</v>
      </c>
      <c r="AY961" s="176" t="s">
        <v>151</v>
      </c>
    </row>
    <row r="962" spans="2:65" s="1" customFormat="1" ht="16.5" customHeight="1">
      <c r="B962" s="146"/>
      <c r="C962" s="147" t="s">
        <v>1605</v>
      </c>
      <c r="D962" s="147" t="s">
        <v>153</v>
      </c>
      <c r="E962" s="148" t="s">
        <v>1606</v>
      </c>
      <c r="F962" s="149" t="s">
        <v>1607</v>
      </c>
      <c r="G962" s="150" t="s">
        <v>156</v>
      </c>
      <c r="H962" s="151">
        <v>45.588999999999999</v>
      </c>
      <c r="I962" s="152"/>
      <c r="J962" s="153">
        <f>ROUND(I962*H962,2)</f>
        <v>0</v>
      </c>
      <c r="K962" s="149" t="s">
        <v>1</v>
      </c>
      <c r="L962" s="31"/>
      <c r="M962" s="154" t="s">
        <v>1</v>
      </c>
      <c r="N962" s="155" t="s">
        <v>40</v>
      </c>
      <c r="O962" s="50"/>
      <c r="P962" s="156">
        <f>O962*H962</f>
        <v>0</v>
      </c>
      <c r="Q962" s="156">
        <v>0</v>
      </c>
      <c r="R962" s="156">
        <f>Q962*H962</f>
        <v>0</v>
      </c>
      <c r="S962" s="156">
        <v>0</v>
      </c>
      <c r="T962" s="157">
        <f>S962*H962</f>
        <v>0</v>
      </c>
      <c r="AR962" s="17" t="s">
        <v>227</v>
      </c>
      <c r="AT962" s="17" t="s">
        <v>153</v>
      </c>
      <c r="AU962" s="17" t="s">
        <v>78</v>
      </c>
      <c r="AY962" s="17" t="s">
        <v>151</v>
      </c>
      <c r="BE962" s="158">
        <f>IF(N962="základní",J962,0)</f>
        <v>0</v>
      </c>
      <c r="BF962" s="158">
        <f>IF(N962="snížená",J962,0)</f>
        <v>0</v>
      </c>
      <c r="BG962" s="158">
        <f>IF(N962="zákl. přenesená",J962,0)</f>
        <v>0</v>
      </c>
      <c r="BH962" s="158">
        <f>IF(N962="sníž. přenesená",J962,0)</f>
        <v>0</v>
      </c>
      <c r="BI962" s="158">
        <f>IF(N962="nulová",J962,0)</f>
        <v>0</v>
      </c>
      <c r="BJ962" s="17" t="s">
        <v>76</v>
      </c>
      <c r="BK962" s="158">
        <f>ROUND(I962*H962,2)</f>
        <v>0</v>
      </c>
      <c r="BL962" s="17" t="s">
        <v>227</v>
      </c>
      <c r="BM962" s="17" t="s">
        <v>1608</v>
      </c>
    </row>
    <row r="963" spans="2:65" s="13" customFormat="1" ht="11.25">
      <c r="B963" s="167"/>
      <c r="D963" s="160" t="s">
        <v>159</v>
      </c>
      <c r="E963" s="168" t="s">
        <v>1</v>
      </c>
      <c r="F963" s="169" t="s">
        <v>1609</v>
      </c>
      <c r="H963" s="170">
        <v>6.72</v>
      </c>
      <c r="I963" s="171"/>
      <c r="L963" s="167"/>
      <c r="M963" s="172"/>
      <c r="N963" s="173"/>
      <c r="O963" s="173"/>
      <c r="P963" s="173"/>
      <c r="Q963" s="173"/>
      <c r="R963" s="173"/>
      <c r="S963" s="173"/>
      <c r="T963" s="174"/>
      <c r="AT963" s="168" t="s">
        <v>159</v>
      </c>
      <c r="AU963" s="168" t="s">
        <v>78</v>
      </c>
      <c r="AV963" s="13" t="s">
        <v>78</v>
      </c>
      <c r="AW963" s="13" t="s">
        <v>31</v>
      </c>
      <c r="AX963" s="13" t="s">
        <v>69</v>
      </c>
      <c r="AY963" s="168" t="s">
        <v>151</v>
      </c>
    </row>
    <row r="964" spans="2:65" s="13" customFormat="1" ht="11.25">
      <c r="B964" s="167"/>
      <c r="D964" s="160" t="s">
        <v>159</v>
      </c>
      <c r="E964" s="168" t="s">
        <v>1</v>
      </c>
      <c r="F964" s="169" t="s">
        <v>1610</v>
      </c>
      <c r="H964" s="170">
        <v>15.4</v>
      </c>
      <c r="I964" s="171"/>
      <c r="L964" s="167"/>
      <c r="M964" s="172"/>
      <c r="N964" s="173"/>
      <c r="O964" s="173"/>
      <c r="P964" s="173"/>
      <c r="Q964" s="173"/>
      <c r="R964" s="173"/>
      <c r="S964" s="173"/>
      <c r="T964" s="174"/>
      <c r="AT964" s="168" t="s">
        <v>159</v>
      </c>
      <c r="AU964" s="168" t="s">
        <v>78</v>
      </c>
      <c r="AV964" s="13" t="s">
        <v>78</v>
      </c>
      <c r="AW964" s="13" t="s">
        <v>31</v>
      </c>
      <c r="AX964" s="13" t="s">
        <v>69</v>
      </c>
      <c r="AY964" s="168" t="s">
        <v>151</v>
      </c>
    </row>
    <row r="965" spans="2:65" s="13" customFormat="1" ht="11.25">
      <c r="B965" s="167"/>
      <c r="D965" s="160" t="s">
        <v>159</v>
      </c>
      <c r="E965" s="168" t="s">
        <v>1</v>
      </c>
      <c r="F965" s="169" t="s">
        <v>1611</v>
      </c>
      <c r="H965" s="170">
        <v>4</v>
      </c>
      <c r="I965" s="171"/>
      <c r="L965" s="167"/>
      <c r="M965" s="172"/>
      <c r="N965" s="173"/>
      <c r="O965" s="173"/>
      <c r="P965" s="173"/>
      <c r="Q965" s="173"/>
      <c r="R965" s="173"/>
      <c r="S965" s="173"/>
      <c r="T965" s="174"/>
      <c r="AT965" s="168" t="s">
        <v>159</v>
      </c>
      <c r="AU965" s="168" t="s">
        <v>78</v>
      </c>
      <c r="AV965" s="13" t="s">
        <v>78</v>
      </c>
      <c r="AW965" s="13" t="s">
        <v>31</v>
      </c>
      <c r="AX965" s="13" t="s">
        <v>69</v>
      </c>
      <c r="AY965" s="168" t="s">
        <v>151</v>
      </c>
    </row>
    <row r="966" spans="2:65" s="13" customFormat="1" ht="11.25">
      <c r="B966" s="167"/>
      <c r="D966" s="160" t="s">
        <v>159</v>
      </c>
      <c r="E966" s="168" t="s">
        <v>1</v>
      </c>
      <c r="F966" s="169" t="s">
        <v>1612</v>
      </c>
      <c r="H966" s="170">
        <v>1.9690000000000001</v>
      </c>
      <c r="I966" s="171"/>
      <c r="L966" s="167"/>
      <c r="M966" s="172"/>
      <c r="N966" s="173"/>
      <c r="O966" s="173"/>
      <c r="P966" s="173"/>
      <c r="Q966" s="173"/>
      <c r="R966" s="173"/>
      <c r="S966" s="173"/>
      <c r="T966" s="174"/>
      <c r="AT966" s="168" t="s">
        <v>159</v>
      </c>
      <c r="AU966" s="168" t="s">
        <v>78</v>
      </c>
      <c r="AV966" s="13" t="s">
        <v>78</v>
      </c>
      <c r="AW966" s="13" t="s">
        <v>31</v>
      </c>
      <c r="AX966" s="13" t="s">
        <v>69</v>
      </c>
      <c r="AY966" s="168" t="s">
        <v>151</v>
      </c>
    </row>
    <row r="967" spans="2:65" s="13" customFormat="1" ht="11.25">
      <c r="B967" s="167"/>
      <c r="D967" s="160" t="s">
        <v>159</v>
      </c>
      <c r="E967" s="168" t="s">
        <v>1</v>
      </c>
      <c r="F967" s="169" t="s">
        <v>1613</v>
      </c>
      <c r="H967" s="170">
        <v>17.5</v>
      </c>
      <c r="I967" s="171"/>
      <c r="L967" s="167"/>
      <c r="M967" s="172"/>
      <c r="N967" s="173"/>
      <c r="O967" s="173"/>
      <c r="P967" s="173"/>
      <c r="Q967" s="173"/>
      <c r="R967" s="173"/>
      <c r="S967" s="173"/>
      <c r="T967" s="174"/>
      <c r="AT967" s="168" t="s">
        <v>159</v>
      </c>
      <c r="AU967" s="168" t="s">
        <v>78</v>
      </c>
      <c r="AV967" s="13" t="s">
        <v>78</v>
      </c>
      <c r="AW967" s="13" t="s">
        <v>31</v>
      </c>
      <c r="AX967" s="13" t="s">
        <v>69</v>
      </c>
      <c r="AY967" s="168" t="s">
        <v>151</v>
      </c>
    </row>
    <row r="968" spans="2:65" s="14" customFormat="1" ht="11.25">
      <c r="B968" s="175"/>
      <c r="D968" s="160" t="s">
        <v>159</v>
      </c>
      <c r="E968" s="176" t="s">
        <v>1</v>
      </c>
      <c r="F968" s="177" t="s">
        <v>162</v>
      </c>
      <c r="H968" s="178">
        <v>45.588999999999999</v>
      </c>
      <c r="I968" s="179"/>
      <c r="L968" s="175"/>
      <c r="M968" s="180"/>
      <c r="N968" s="181"/>
      <c r="O968" s="181"/>
      <c r="P968" s="181"/>
      <c r="Q968" s="181"/>
      <c r="R968" s="181"/>
      <c r="S968" s="181"/>
      <c r="T968" s="182"/>
      <c r="AT968" s="176" t="s">
        <v>159</v>
      </c>
      <c r="AU968" s="176" t="s">
        <v>78</v>
      </c>
      <c r="AV968" s="14" t="s">
        <v>157</v>
      </c>
      <c r="AW968" s="14" t="s">
        <v>31</v>
      </c>
      <c r="AX968" s="14" t="s">
        <v>76</v>
      </c>
      <c r="AY968" s="176" t="s">
        <v>151</v>
      </c>
    </row>
    <row r="969" spans="2:65" s="11" customFormat="1" ht="22.9" customHeight="1">
      <c r="B969" s="133"/>
      <c r="D969" s="134" t="s">
        <v>68</v>
      </c>
      <c r="E969" s="144" t="s">
        <v>1614</v>
      </c>
      <c r="F969" s="144" t="s">
        <v>1615</v>
      </c>
      <c r="I969" s="136"/>
      <c r="J969" s="145">
        <f>BK969</f>
        <v>0</v>
      </c>
      <c r="L969" s="133"/>
      <c r="M969" s="138"/>
      <c r="N969" s="139"/>
      <c r="O969" s="139"/>
      <c r="P969" s="140">
        <f>SUM(P970:P993)</f>
        <v>0</v>
      </c>
      <c r="Q969" s="139"/>
      <c r="R969" s="140">
        <f>SUM(R970:R993)</f>
        <v>0</v>
      </c>
      <c r="S969" s="139"/>
      <c r="T969" s="141">
        <f>SUM(T970:T993)</f>
        <v>0</v>
      </c>
      <c r="AR969" s="134" t="s">
        <v>78</v>
      </c>
      <c r="AT969" s="142" t="s">
        <v>68</v>
      </c>
      <c r="AU969" s="142" t="s">
        <v>76</v>
      </c>
      <c r="AY969" s="134" t="s">
        <v>151</v>
      </c>
      <c r="BK969" s="143">
        <f>SUM(BK970:BK993)</f>
        <v>0</v>
      </c>
    </row>
    <row r="970" spans="2:65" s="1" customFormat="1" ht="16.5" customHeight="1">
      <c r="B970" s="146"/>
      <c r="C970" s="147" t="s">
        <v>1616</v>
      </c>
      <c r="D970" s="147" t="s">
        <v>153</v>
      </c>
      <c r="E970" s="148" t="s">
        <v>1617</v>
      </c>
      <c r="F970" s="149" t="s">
        <v>1618</v>
      </c>
      <c r="G970" s="150" t="s">
        <v>156</v>
      </c>
      <c r="H970" s="151">
        <v>113.02</v>
      </c>
      <c r="I970" s="152"/>
      <c r="J970" s="153">
        <f>ROUND(I970*H970,2)</f>
        <v>0</v>
      </c>
      <c r="K970" s="149" t="s">
        <v>1</v>
      </c>
      <c r="L970" s="31"/>
      <c r="M970" s="154" t="s">
        <v>1</v>
      </c>
      <c r="N970" s="155" t="s">
        <v>40</v>
      </c>
      <c r="O970" s="50"/>
      <c r="P970" s="156">
        <f>O970*H970</f>
        <v>0</v>
      </c>
      <c r="Q970" s="156">
        <v>0</v>
      </c>
      <c r="R970" s="156">
        <f>Q970*H970</f>
        <v>0</v>
      </c>
      <c r="S970" s="156">
        <v>0</v>
      </c>
      <c r="T970" s="157">
        <f>S970*H970</f>
        <v>0</v>
      </c>
      <c r="AR970" s="17" t="s">
        <v>227</v>
      </c>
      <c r="AT970" s="17" t="s">
        <v>153</v>
      </c>
      <c r="AU970" s="17" t="s">
        <v>78</v>
      </c>
      <c r="AY970" s="17" t="s">
        <v>151</v>
      </c>
      <c r="BE970" s="158">
        <f>IF(N970="základní",J970,0)</f>
        <v>0</v>
      </c>
      <c r="BF970" s="158">
        <f>IF(N970="snížená",J970,0)</f>
        <v>0</v>
      </c>
      <c r="BG970" s="158">
        <f>IF(N970="zákl. přenesená",J970,0)</f>
        <v>0</v>
      </c>
      <c r="BH970" s="158">
        <f>IF(N970="sníž. přenesená",J970,0)</f>
        <v>0</v>
      </c>
      <c r="BI970" s="158">
        <f>IF(N970="nulová",J970,0)</f>
        <v>0</v>
      </c>
      <c r="BJ970" s="17" t="s">
        <v>76</v>
      </c>
      <c r="BK970" s="158">
        <f>ROUND(I970*H970,2)</f>
        <v>0</v>
      </c>
      <c r="BL970" s="17" t="s">
        <v>227</v>
      </c>
      <c r="BM970" s="17" t="s">
        <v>1619</v>
      </c>
    </row>
    <row r="971" spans="2:65" s="12" customFormat="1" ht="11.25">
      <c r="B971" s="159"/>
      <c r="D971" s="160" t="s">
        <v>159</v>
      </c>
      <c r="E971" s="161" t="s">
        <v>1</v>
      </c>
      <c r="F971" s="162" t="s">
        <v>594</v>
      </c>
      <c r="H971" s="161" t="s">
        <v>1</v>
      </c>
      <c r="I971" s="163"/>
      <c r="L971" s="159"/>
      <c r="M971" s="164"/>
      <c r="N971" s="165"/>
      <c r="O971" s="165"/>
      <c r="P971" s="165"/>
      <c r="Q971" s="165"/>
      <c r="R971" s="165"/>
      <c r="S971" s="165"/>
      <c r="T971" s="166"/>
      <c r="AT971" s="161" t="s">
        <v>159</v>
      </c>
      <c r="AU971" s="161" t="s">
        <v>78</v>
      </c>
      <c r="AV971" s="12" t="s">
        <v>76</v>
      </c>
      <c r="AW971" s="12" t="s">
        <v>31</v>
      </c>
      <c r="AX971" s="12" t="s">
        <v>69</v>
      </c>
      <c r="AY971" s="161" t="s">
        <v>151</v>
      </c>
    </row>
    <row r="972" spans="2:65" s="13" customFormat="1" ht="11.25">
      <c r="B972" s="167"/>
      <c r="D972" s="160" t="s">
        <v>159</v>
      </c>
      <c r="E972" s="168" t="s">
        <v>1</v>
      </c>
      <c r="F972" s="169" t="s">
        <v>1620</v>
      </c>
      <c r="H972" s="170">
        <v>41.6</v>
      </c>
      <c r="I972" s="171"/>
      <c r="L972" s="167"/>
      <c r="M972" s="172"/>
      <c r="N972" s="173"/>
      <c r="O972" s="173"/>
      <c r="P972" s="173"/>
      <c r="Q972" s="173"/>
      <c r="R972" s="173"/>
      <c r="S972" s="173"/>
      <c r="T972" s="174"/>
      <c r="AT972" s="168" t="s">
        <v>159</v>
      </c>
      <c r="AU972" s="168" t="s">
        <v>78</v>
      </c>
      <c r="AV972" s="13" t="s">
        <v>78</v>
      </c>
      <c r="AW972" s="13" t="s">
        <v>31</v>
      </c>
      <c r="AX972" s="13" t="s">
        <v>69</v>
      </c>
      <c r="AY972" s="168" t="s">
        <v>151</v>
      </c>
    </row>
    <row r="973" spans="2:65" s="12" customFormat="1" ht="11.25">
      <c r="B973" s="159"/>
      <c r="D973" s="160" t="s">
        <v>159</v>
      </c>
      <c r="E973" s="161" t="s">
        <v>1</v>
      </c>
      <c r="F973" s="162" t="s">
        <v>1621</v>
      </c>
      <c r="H973" s="161" t="s">
        <v>1</v>
      </c>
      <c r="I973" s="163"/>
      <c r="L973" s="159"/>
      <c r="M973" s="164"/>
      <c r="N973" s="165"/>
      <c r="O973" s="165"/>
      <c r="P973" s="165"/>
      <c r="Q973" s="165"/>
      <c r="R973" s="165"/>
      <c r="S973" s="165"/>
      <c r="T973" s="166"/>
      <c r="AT973" s="161" t="s">
        <v>159</v>
      </c>
      <c r="AU973" s="161" t="s">
        <v>78</v>
      </c>
      <c r="AV973" s="12" t="s">
        <v>76</v>
      </c>
      <c r="AW973" s="12" t="s">
        <v>31</v>
      </c>
      <c r="AX973" s="12" t="s">
        <v>69</v>
      </c>
      <c r="AY973" s="161" t="s">
        <v>151</v>
      </c>
    </row>
    <row r="974" spans="2:65" s="12" customFormat="1" ht="11.25">
      <c r="B974" s="159"/>
      <c r="D974" s="160" t="s">
        <v>159</v>
      </c>
      <c r="E974" s="161" t="s">
        <v>1</v>
      </c>
      <c r="F974" s="162" t="s">
        <v>357</v>
      </c>
      <c r="H974" s="161" t="s">
        <v>1</v>
      </c>
      <c r="I974" s="163"/>
      <c r="L974" s="159"/>
      <c r="M974" s="164"/>
      <c r="N974" s="165"/>
      <c r="O974" s="165"/>
      <c r="P974" s="165"/>
      <c r="Q974" s="165"/>
      <c r="R974" s="165"/>
      <c r="S974" s="165"/>
      <c r="T974" s="166"/>
      <c r="AT974" s="161" t="s">
        <v>159</v>
      </c>
      <c r="AU974" s="161" t="s">
        <v>78</v>
      </c>
      <c r="AV974" s="12" t="s">
        <v>76</v>
      </c>
      <c r="AW974" s="12" t="s">
        <v>31</v>
      </c>
      <c r="AX974" s="12" t="s">
        <v>69</v>
      </c>
      <c r="AY974" s="161" t="s">
        <v>151</v>
      </c>
    </row>
    <row r="975" spans="2:65" s="13" customFormat="1" ht="11.25">
      <c r="B975" s="167"/>
      <c r="D975" s="160" t="s">
        <v>159</v>
      </c>
      <c r="E975" s="168" t="s">
        <v>1</v>
      </c>
      <c r="F975" s="169" t="s">
        <v>1622</v>
      </c>
      <c r="H975" s="170">
        <v>18.75</v>
      </c>
      <c r="I975" s="171"/>
      <c r="L975" s="167"/>
      <c r="M975" s="172"/>
      <c r="N975" s="173"/>
      <c r="O975" s="173"/>
      <c r="P975" s="173"/>
      <c r="Q975" s="173"/>
      <c r="R975" s="173"/>
      <c r="S975" s="173"/>
      <c r="T975" s="174"/>
      <c r="AT975" s="168" t="s">
        <v>159</v>
      </c>
      <c r="AU975" s="168" t="s">
        <v>78</v>
      </c>
      <c r="AV975" s="13" t="s">
        <v>78</v>
      </c>
      <c r="AW975" s="13" t="s">
        <v>31</v>
      </c>
      <c r="AX975" s="13" t="s">
        <v>69</v>
      </c>
      <c r="AY975" s="168" t="s">
        <v>151</v>
      </c>
    </row>
    <row r="976" spans="2:65" s="12" customFormat="1" ht="11.25">
      <c r="B976" s="159"/>
      <c r="D976" s="160" t="s">
        <v>159</v>
      </c>
      <c r="E976" s="161" t="s">
        <v>1</v>
      </c>
      <c r="F976" s="162" t="s">
        <v>359</v>
      </c>
      <c r="H976" s="161" t="s">
        <v>1</v>
      </c>
      <c r="I976" s="163"/>
      <c r="L976" s="159"/>
      <c r="M976" s="164"/>
      <c r="N976" s="165"/>
      <c r="O976" s="165"/>
      <c r="P976" s="165"/>
      <c r="Q976" s="165"/>
      <c r="R976" s="165"/>
      <c r="S976" s="165"/>
      <c r="T976" s="166"/>
      <c r="AT976" s="161" t="s">
        <v>159</v>
      </c>
      <c r="AU976" s="161" t="s">
        <v>78</v>
      </c>
      <c r="AV976" s="12" t="s">
        <v>76</v>
      </c>
      <c r="AW976" s="12" t="s">
        <v>31</v>
      </c>
      <c r="AX976" s="12" t="s">
        <v>69</v>
      </c>
      <c r="AY976" s="161" t="s">
        <v>151</v>
      </c>
    </row>
    <row r="977" spans="2:65" s="13" customFormat="1" ht="11.25">
      <c r="B977" s="167"/>
      <c r="D977" s="160" t="s">
        <v>159</v>
      </c>
      <c r="E977" s="168" t="s">
        <v>1</v>
      </c>
      <c r="F977" s="169" t="s">
        <v>1623</v>
      </c>
      <c r="H977" s="170">
        <v>18.600000000000001</v>
      </c>
      <c r="I977" s="171"/>
      <c r="L977" s="167"/>
      <c r="M977" s="172"/>
      <c r="N977" s="173"/>
      <c r="O977" s="173"/>
      <c r="P977" s="173"/>
      <c r="Q977" s="173"/>
      <c r="R977" s="173"/>
      <c r="S977" s="173"/>
      <c r="T977" s="174"/>
      <c r="AT977" s="168" t="s">
        <v>159</v>
      </c>
      <c r="AU977" s="168" t="s">
        <v>78</v>
      </c>
      <c r="AV977" s="13" t="s">
        <v>78</v>
      </c>
      <c r="AW977" s="13" t="s">
        <v>31</v>
      </c>
      <c r="AX977" s="13" t="s">
        <v>69</v>
      </c>
      <c r="AY977" s="168" t="s">
        <v>151</v>
      </c>
    </row>
    <row r="978" spans="2:65" s="12" customFormat="1" ht="11.25">
      <c r="B978" s="159"/>
      <c r="D978" s="160" t="s">
        <v>159</v>
      </c>
      <c r="E978" s="161" t="s">
        <v>1</v>
      </c>
      <c r="F978" s="162" t="s">
        <v>360</v>
      </c>
      <c r="H978" s="161" t="s">
        <v>1</v>
      </c>
      <c r="I978" s="163"/>
      <c r="L978" s="159"/>
      <c r="M978" s="164"/>
      <c r="N978" s="165"/>
      <c r="O978" s="165"/>
      <c r="P978" s="165"/>
      <c r="Q978" s="165"/>
      <c r="R978" s="165"/>
      <c r="S978" s="165"/>
      <c r="T978" s="166"/>
      <c r="AT978" s="161" t="s">
        <v>159</v>
      </c>
      <c r="AU978" s="161" t="s">
        <v>78</v>
      </c>
      <c r="AV978" s="12" t="s">
        <v>76</v>
      </c>
      <c r="AW978" s="12" t="s">
        <v>31</v>
      </c>
      <c r="AX978" s="12" t="s">
        <v>69</v>
      </c>
      <c r="AY978" s="161" t="s">
        <v>151</v>
      </c>
    </row>
    <row r="979" spans="2:65" s="13" customFormat="1" ht="11.25">
      <c r="B979" s="167"/>
      <c r="D979" s="160" t="s">
        <v>159</v>
      </c>
      <c r="E979" s="168" t="s">
        <v>1</v>
      </c>
      <c r="F979" s="169" t="s">
        <v>1624</v>
      </c>
      <c r="H979" s="170">
        <v>18.2</v>
      </c>
      <c r="I979" s="171"/>
      <c r="L979" s="167"/>
      <c r="M979" s="172"/>
      <c r="N979" s="173"/>
      <c r="O979" s="173"/>
      <c r="P979" s="173"/>
      <c r="Q979" s="173"/>
      <c r="R979" s="173"/>
      <c r="S979" s="173"/>
      <c r="T979" s="174"/>
      <c r="AT979" s="168" t="s">
        <v>159</v>
      </c>
      <c r="AU979" s="168" t="s">
        <v>78</v>
      </c>
      <c r="AV979" s="13" t="s">
        <v>78</v>
      </c>
      <c r="AW979" s="13" t="s">
        <v>31</v>
      </c>
      <c r="AX979" s="13" t="s">
        <v>69</v>
      </c>
      <c r="AY979" s="168" t="s">
        <v>151</v>
      </c>
    </row>
    <row r="980" spans="2:65" s="12" customFormat="1" ht="11.25">
      <c r="B980" s="159"/>
      <c r="D980" s="160" t="s">
        <v>159</v>
      </c>
      <c r="E980" s="161" t="s">
        <v>1</v>
      </c>
      <c r="F980" s="162" t="s">
        <v>759</v>
      </c>
      <c r="H980" s="161" t="s">
        <v>1</v>
      </c>
      <c r="I980" s="163"/>
      <c r="L980" s="159"/>
      <c r="M980" s="164"/>
      <c r="N980" s="165"/>
      <c r="O980" s="165"/>
      <c r="P980" s="165"/>
      <c r="Q980" s="165"/>
      <c r="R980" s="165"/>
      <c r="S980" s="165"/>
      <c r="T980" s="166"/>
      <c r="AT980" s="161" t="s">
        <v>159</v>
      </c>
      <c r="AU980" s="161" t="s">
        <v>78</v>
      </c>
      <c r="AV980" s="12" t="s">
        <v>76</v>
      </c>
      <c r="AW980" s="12" t="s">
        <v>31</v>
      </c>
      <c r="AX980" s="12" t="s">
        <v>69</v>
      </c>
      <c r="AY980" s="161" t="s">
        <v>151</v>
      </c>
    </row>
    <row r="981" spans="2:65" s="13" customFormat="1" ht="11.25">
      <c r="B981" s="167"/>
      <c r="D981" s="160" t="s">
        <v>159</v>
      </c>
      <c r="E981" s="168" t="s">
        <v>1</v>
      </c>
      <c r="F981" s="169" t="s">
        <v>607</v>
      </c>
      <c r="H981" s="170">
        <v>4.05</v>
      </c>
      <c r="I981" s="171"/>
      <c r="L981" s="167"/>
      <c r="M981" s="172"/>
      <c r="N981" s="173"/>
      <c r="O981" s="173"/>
      <c r="P981" s="173"/>
      <c r="Q981" s="173"/>
      <c r="R981" s="173"/>
      <c r="S981" s="173"/>
      <c r="T981" s="174"/>
      <c r="AT981" s="168" t="s">
        <v>159</v>
      </c>
      <c r="AU981" s="168" t="s">
        <v>78</v>
      </c>
      <c r="AV981" s="13" t="s">
        <v>78</v>
      </c>
      <c r="AW981" s="13" t="s">
        <v>31</v>
      </c>
      <c r="AX981" s="13" t="s">
        <v>69</v>
      </c>
      <c r="AY981" s="168" t="s">
        <v>151</v>
      </c>
    </row>
    <row r="982" spans="2:65" s="13" customFormat="1" ht="11.25">
      <c r="B982" s="167"/>
      <c r="D982" s="160" t="s">
        <v>159</v>
      </c>
      <c r="E982" s="168" t="s">
        <v>1</v>
      </c>
      <c r="F982" s="169" t="s">
        <v>608</v>
      </c>
      <c r="H982" s="170">
        <v>4.6920000000000002</v>
      </c>
      <c r="I982" s="171"/>
      <c r="L982" s="167"/>
      <c r="M982" s="172"/>
      <c r="N982" s="173"/>
      <c r="O982" s="173"/>
      <c r="P982" s="173"/>
      <c r="Q982" s="173"/>
      <c r="R982" s="173"/>
      <c r="S982" s="173"/>
      <c r="T982" s="174"/>
      <c r="AT982" s="168" t="s">
        <v>159</v>
      </c>
      <c r="AU982" s="168" t="s">
        <v>78</v>
      </c>
      <c r="AV982" s="13" t="s">
        <v>78</v>
      </c>
      <c r="AW982" s="13" t="s">
        <v>31</v>
      </c>
      <c r="AX982" s="13" t="s">
        <v>69</v>
      </c>
      <c r="AY982" s="168" t="s">
        <v>151</v>
      </c>
    </row>
    <row r="983" spans="2:65" s="13" customFormat="1" ht="11.25">
      <c r="B983" s="167"/>
      <c r="D983" s="160" t="s">
        <v>159</v>
      </c>
      <c r="E983" s="168" t="s">
        <v>1</v>
      </c>
      <c r="F983" s="169" t="s">
        <v>609</v>
      </c>
      <c r="H983" s="170">
        <v>3.4740000000000002</v>
      </c>
      <c r="I983" s="171"/>
      <c r="L983" s="167"/>
      <c r="M983" s="172"/>
      <c r="N983" s="173"/>
      <c r="O983" s="173"/>
      <c r="P983" s="173"/>
      <c r="Q983" s="173"/>
      <c r="R983" s="173"/>
      <c r="S983" s="173"/>
      <c r="T983" s="174"/>
      <c r="AT983" s="168" t="s">
        <v>159</v>
      </c>
      <c r="AU983" s="168" t="s">
        <v>78</v>
      </c>
      <c r="AV983" s="13" t="s">
        <v>78</v>
      </c>
      <c r="AW983" s="13" t="s">
        <v>31</v>
      </c>
      <c r="AX983" s="13" t="s">
        <v>69</v>
      </c>
      <c r="AY983" s="168" t="s">
        <v>151</v>
      </c>
    </row>
    <row r="984" spans="2:65" s="13" customFormat="1" ht="11.25">
      <c r="B984" s="167"/>
      <c r="D984" s="160" t="s">
        <v>159</v>
      </c>
      <c r="E984" s="168" t="s">
        <v>1</v>
      </c>
      <c r="F984" s="169" t="s">
        <v>610</v>
      </c>
      <c r="H984" s="170">
        <v>3.6539999999999999</v>
      </c>
      <c r="I984" s="171"/>
      <c r="L984" s="167"/>
      <c r="M984" s="172"/>
      <c r="N984" s="173"/>
      <c r="O984" s="173"/>
      <c r="P984" s="173"/>
      <c r="Q984" s="173"/>
      <c r="R984" s="173"/>
      <c r="S984" s="173"/>
      <c r="T984" s="174"/>
      <c r="AT984" s="168" t="s">
        <v>159</v>
      </c>
      <c r="AU984" s="168" t="s">
        <v>78</v>
      </c>
      <c r="AV984" s="13" t="s">
        <v>78</v>
      </c>
      <c r="AW984" s="13" t="s">
        <v>31</v>
      </c>
      <c r="AX984" s="13" t="s">
        <v>69</v>
      </c>
      <c r="AY984" s="168" t="s">
        <v>151</v>
      </c>
    </row>
    <row r="985" spans="2:65" s="14" customFormat="1" ht="11.25">
      <c r="B985" s="175"/>
      <c r="D985" s="160" t="s">
        <v>159</v>
      </c>
      <c r="E985" s="176" t="s">
        <v>1</v>
      </c>
      <c r="F985" s="177" t="s">
        <v>162</v>
      </c>
      <c r="H985" s="178">
        <v>113.02</v>
      </c>
      <c r="I985" s="179"/>
      <c r="L985" s="175"/>
      <c r="M985" s="180"/>
      <c r="N985" s="181"/>
      <c r="O985" s="181"/>
      <c r="P985" s="181"/>
      <c r="Q985" s="181"/>
      <c r="R985" s="181"/>
      <c r="S985" s="181"/>
      <c r="T985" s="182"/>
      <c r="AT985" s="176" t="s">
        <v>159</v>
      </c>
      <c r="AU985" s="176" t="s">
        <v>78</v>
      </c>
      <c r="AV985" s="14" t="s">
        <v>157</v>
      </c>
      <c r="AW985" s="14" t="s">
        <v>31</v>
      </c>
      <c r="AX985" s="14" t="s">
        <v>76</v>
      </c>
      <c r="AY985" s="176" t="s">
        <v>151</v>
      </c>
    </row>
    <row r="986" spans="2:65" s="1" customFormat="1" ht="16.5" customHeight="1">
      <c r="B986" s="146"/>
      <c r="C986" s="147" t="s">
        <v>1625</v>
      </c>
      <c r="D986" s="147" t="s">
        <v>153</v>
      </c>
      <c r="E986" s="148" t="s">
        <v>1626</v>
      </c>
      <c r="F986" s="149" t="s">
        <v>1627</v>
      </c>
      <c r="G986" s="150" t="s">
        <v>156</v>
      </c>
      <c r="H986" s="151">
        <v>62.96</v>
      </c>
      <c r="I986" s="152"/>
      <c r="J986" s="153">
        <f>ROUND(I986*H986,2)</f>
        <v>0</v>
      </c>
      <c r="K986" s="149" t="s">
        <v>1</v>
      </c>
      <c r="L986" s="31"/>
      <c r="M986" s="154" t="s">
        <v>1</v>
      </c>
      <c r="N986" s="155" t="s">
        <v>40</v>
      </c>
      <c r="O986" s="50"/>
      <c r="P986" s="156">
        <f>O986*H986</f>
        <v>0</v>
      </c>
      <c r="Q986" s="156">
        <v>0</v>
      </c>
      <c r="R986" s="156">
        <f>Q986*H986</f>
        <v>0</v>
      </c>
      <c r="S986" s="156">
        <v>0</v>
      </c>
      <c r="T986" s="157">
        <f>S986*H986</f>
        <v>0</v>
      </c>
      <c r="AR986" s="17" t="s">
        <v>227</v>
      </c>
      <c r="AT986" s="17" t="s">
        <v>153</v>
      </c>
      <c r="AU986" s="17" t="s">
        <v>78</v>
      </c>
      <c r="AY986" s="17" t="s">
        <v>151</v>
      </c>
      <c r="BE986" s="158">
        <f>IF(N986="základní",J986,0)</f>
        <v>0</v>
      </c>
      <c r="BF986" s="158">
        <f>IF(N986="snížená",J986,0)</f>
        <v>0</v>
      </c>
      <c r="BG986" s="158">
        <f>IF(N986="zákl. přenesená",J986,0)</f>
        <v>0</v>
      </c>
      <c r="BH986" s="158">
        <f>IF(N986="sníž. přenesená",J986,0)</f>
        <v>0</v>
      </c>
      <c r="BI986" s="158">
        <f>IF(N986="nulová",J986,0)</f>
        <v>0</v>
      </c>
      <c r="BJ986" s="17" t="s">
        <v>76</v>
      </c>
      <c r="BK986" s="158">
        <f>ROUND(I986*H986,2)</f>
        <v>0</v>
      </c>
      <c r="BL986" s="17" t="s">
        <v>227</v>
      </c>
      <c r="BM986" s="17" t="s">
        <v>1628</v>
      </c>
    </row>
    <row r="987" spans="2:65" s="12" customFormat="1" ht="11.25">
      <c r="B987" s="159"/>
      <c r="D987" s="160" t="s">
        <v>159</v>
      </c>
      <c r="E987" s="161" t="s">
        <v>1</v>
      </c>
      <c r="F987" s="162" t="s">
        <v>1629</v>
      </c>
      <c r="H987" s="161" t="s">
        <v>1</v>
      </c>
      <c r="I987" s="163"/>
      <c r="L987" s="159"/>
      <c r="M987" s="164"/>
      <c r="N987" s="165"/>
      <c r="O987" s="165"/>
      <c r="P987" s="165"/>
      <c r="Q987" s="165"/>
      <c r="R987" s="165"/>
      <c r="S987" s="165"/>
      <c r="T987" s="166"/>
      <c r="AT987" s="161" t="s">
        <v>159</v>
      </c>
      <c r="AU987" s="161" t="s">
        <v>78</v>
      </c>
      <c r="AV987" s="12" t="s">
        <v>76</v>
      </c>
      <c r="AW987" s="12" t="s">
        <v>31</v>
      </c>
      <c r="AX987" s="12" t="s">
        <v>69</v>
      </c>
      <c r="AY987" s="161" t="s">
        <v>151</v>
      </c>
    </row>
    <row r="988" spans="2:65" s="13" customFormat="1" ht="11.25">
      <c r="B988" s="167"/>
      <c r="D988" s="160" t="s">
        <v>159</v>
      </c>
      <c r="E988" s="168" t="s">
        <v>1</v>
      </c>
      <c r="F988" s="169" t="s">
        <v>1630</v>
      </c>
      <c r="H988" s="170">
        <v>19.2</v>
      </c>
      <c r="I988" s="171"/>
      <c r="L988" s="167"/>
      <c r="M988" s="172"/>
      <c r="N988" s="173"/>
      <c r="O988" s="173"/>
      <c r="P988" s="173"/>
      <c r="Q988" s="173"/>
      <c r="R988" s="173"/>
      <c r="S988" s="173"/>
      <c r="T988" s="174"/>
      <c r="AT988" s="168" t="s">
        <v>159</v>
      </c>
      <c r="AU988" s="168" t="s">
        <v>78</v>
      </c>
      <c r="AV988" s="13" t="s">
        <v>78</v>
      </c>
      <c r="AW988" s="13" t="s">
        <v>31</v>
      </c>
      <c r="AX988" s="13" t="s">
        <v>69</v>
      </c>
      <c r="AY988" s="168" t="s">
        <v>151</v>
      </c>
    </row>
    <row r="989" spans="2:65" s="12" customFormat="1" ht="11.25">
      <c r="B989" s="159"/>
      <c r="D989" s="160" t="s">
        <v>159</v>
      </c>
      <c r="E989" s="161" t="s">
        <v>1</v>
      </c>
      <c r="F989" s="162" t="s">
        <v>1631</v>
      </c>
      <c r="H989" s="161" t="s">
        <v>1</v>
      </c>
      <c r="I989" s="163"/>
      <c r="L989" s="159"/>
      <c r="M989" s="164"/>
      <c r="N989" s="165"/>
      <c r="O989" s="165"/>
      <c r="P989" s="165"/>
      <c r="Q989" s="165"/>
      <c r="R989" s="165"/>
      <c r="S989" s="165"/>
      <c r="T989" s="166"/>
      <c r="AT989" s="161" t="s">
        <v>159</v>
      </c>
      <c r="AU989" s="161" t="s">
        <v>78</v>
      </c>
      <c r="AV989" s="12" t="s">
        <v>76</v>
      </c>
      <c r="AW989" s="12" t="s">
        <v>31</v>
      </c>
      <c r="AX989" s="12" t="s">
        <v>69</v>
      </c>
      <c r="AY989" s="161" t="s">
        <v>151</v>
      </c>
    </row>
    <row r="990" spans="2:65" s="13" customFormat="1" ht="11.25">
      <c r="B990" s="167"/>
      <c r="D990" s="160" t="s">
        <v>159</v>
      </c>
      <c r="E990" s="168" t="s">
        <v>1</v>
      </c>
      <c r="F990" s="169" t="s">
        <v>1632</v>
      </c>
      <c r="H990" s="170">
        <v>8.48</v>
      </c>
      <c r="I990" s="171"/>
      <c r="L990" s="167"/>
      <c r="M990" s="172"/>
      <c r="N990" s="173"/>
      <c r="O990" s="173"/>
      <c r="P990" s="173"/>
      <c r="Q990" s="173"/>
      <c r="R990" s="173"/>
      <c r="S990" s="173"/>
      <c r="T990" s="174"/>
      <c r="AT990" s="168" t="s">
        <v>159</v>
      </c>
      <c r="AU990" s="168" t="s">
        <v>78</v>
      </c>
      <c r="AV990" s="13" t="s">
        <v>78</v>
      </c>
      <c r="AW990" s="13" t="s">
        <v>31</v>
      </c>
      <c r="AX990" s="13" t="s">
        <v>69</v>
      </c>
      <c r="AY990" s="168" t="s">
        <v>151</v>
      </c>
    </row>
    <row r="991" spans="2:65" s="13" customFormat="1" ht="11.25">
      <c r="B991" s="167"/>
      <c r="D991" s="160" t="s">
        <v>159</v>
      </c>
      <c r="E991" s="168" t="s">
        <v>1</v>
      </c>
      <c r="F991" s="169" t="s">
        <v>1633</v>
      </c>
      <c r="H991" s="170">
        <v>32.08</v>
      </c>
      <c r="I991" s="171"/>
      <c r="L991" s="167"/>
      <c r="M991" s="172"/>
      <c r="N991" s="173"/>
      <c r="O991" s="173"/>
      <c r="P991" s="173"/>
      <c r="Q991" s="173"/>
      <c r="R991" s="173"/>
      <c r="S991" s="173"/>
      <c r="T991" s="174"/>
      <c r="AT991" s="168" t="s">
        <v>159</v>
      </c>
      <c r="AU991" s="168" t="s">
        <v>78</v>
      </c>
      <c r="AV991" s="13" t="s">
        <v>78</v>
      </c>
      <c r="AW991" s="13" t="s">
        <v>31</v>
      </c>
      <c r="AX991" s="13" t="s">
        <v>69</v>
      </c>
      <c r="AY991" s="168" t="s">
        <v>151</v>
      </c>
    </row>
    <row r="992" spans="2:65" s="13" customFormat="1" ht="11.25">
      <c r="B992" s="167"/>
      <c r="D992" s="160" t="s">
        <v>159</v>
      </c>
      <c r="E992" s="168" t="s">
        <v>1</v>
      </c>
      <c r="F992" s="169" t="s">
        <v>1634</v>
      </c>
      <c r="H992" s="170">
        <v>3.2</v>
      </c>
      <c r="I992" s="171"/>
      <c r="L992" s="167"/>
      <c r="M992" s="172"/>
      <c r="N992" s="173"/>
      <c r="O992" s="173"/>
      <c r="P992" s="173"/>
      <c r="Q992" s="173"/>
      <c r="R992" s="173"/>
      <c r="S992" s="173"/>
      <c r="T992" s="174"/>
      <c r="AT992" s="168" t="s">
        <v>159</v>
      </c>
      <c r="AU992" s="168" t="s">
        <v>78</v>
      </c>
      <c r="AV992" s="13" t="s">
        <v>78</v>
      </c>
      <c r="AW992" s="13" t="s">
        <v>31</v>
      </c>
      <c r="AX992" s="13" t="s">
        <v>69</v>
      </c>
      <c r="AY992" s="168" t="s">
        <v>151</v>
      </c>
    </row>
    <row r="993" spans="2:65" s="14" customFormat="1" ht="11.25">
      <c r="B993" s="175"/>
      <c r="D993" s="160" t="s">
        <v>159</v>
      </c>
      <c r="E993" s="176" t="s">
        <v>1</v>
      </c>
      <c r="F993" s="177" t="s">
        <v>162</v>
      </c>
      <c r="H993" s="178">
        <v>62.96</v>
      </c>
      <c r="I993" s="179"/>
      <c r="L993" s="175"/>
      <c r="M993" s="180"/>
      <c r="N993" s="181"/>
      <c r="O993" s="181"/>
      <c r="P993" s="181"/>
      <c r="Q993" s="181"/>
      <c r="R993" s="181"/>
      <c r="S993" s="181"/>
      <c r="T993" s="182"/>
      <c r="AT993" s="176" t="s">
        <v>159</v>
      </c>
      <c r="AU993" s="176" t="s">
        <v>78</v>
      </c>
      <c r="AV993" s="14" t="s">
        <v>157</v>
      </c>
      <c r="AW993" s="14" t="s">
        <v>31</v>
      </c>
      <c r="AX993" s="14" t="s">
        <v>76</v>
      </c>
      <c r="AY993" s="176" t="s">
        <v>151</v>
      </c>
    </row>
    <row r="994" spans="2:65" s="11" customFormat="1" ht="22.9" customHeight="1">
      <c r="B994" s="133"/>
      <c r="D994" s="134" t="s">
        <v>68</v>
      </c>
      <c r="E994" s="144" t="s">
        <v>1635</v>
      </c>
      <c r="F994" s="144" t="s">
        <v>1636</v>
      </c>
      <c r="I994" s="136"/>
      <c r="J994" s="145">
        <f>BK994</f>
        <v>0</v>
      </c>
      <c r="L994" s="133"/>
      <c r="M994" s="138"/>
      <c r="N994" s="139"/>
      <c r="O994" s="139"/>
      <c r="P994" s="140">
        <f>SUM(P995:P998)</f>
        <v>0</v>
      </c>
      <c r="Q994" s="139"/>
      <c r="R994" s="140">
        <f>SUM(R995:R998)</f>
        <v>0</v>
      </c>
      <c r="S994" s="139"/>
      <c r="T994" s="141">
        <f>SUM(T995:T998)</f>
        <v>0</v>
      </c>
      <c r="AR994" s="134" t="s">
        <v>78</v>
      </c>
      <c r="AT994" s="142" t="s">
        <v>68</v>
      </c>
      <c r="AU994" s="142" t="s">
        <v>76</v>
      </c>
      <c r="AY994" s="134" t="s">
        <v>151</v>
      </c>
      <c r="BK994" s="143">
        <f>SUM(BK995:BK998)</f>
        <v>0</v>
      </c>
    </row>
    <row r="995" spans="2:65" s="1" customFormat="1" ht="16.5" customHeight="1">
      <c r="B995" s="146"/>
      <c r="C995" s="147" t="s">
        <v>1637</v>
      </c>
      <c r="D995" s="147" t="s">
        <v>153</v>
      </c>
      <c r="E995" s="148" t="s">
        <v>1638</v>
      </c>
      <c r="F995" s="149" t="s">
        <v>1639</v>
      </c>
      <c r="G995" s="150" t="s">
        <v>156</v>
      </c>
      <c r="H995" s="151">
        <v>29.35</v>
      </c>
      <c r="I995" s="152"/>
      <c r="J995" s="153">
        <f>ROUND(I995*H995,2)</f>
        <v>0</v>
      </c>
      <c r="K995" s="149" t="s">
        <v>1</v>
      </c>
      <c r="L995" s="31"/>
      <c r="M995" s="154" t="s">
        <v>1</v>
      </c>
      <c r="N995" s="155" t="s">
        <v>40</v>
      </c>
      <c r="O995" s="50"/>
      <c r="P995" s="156">
        <f>O995*H995</f>
        <v>0</v>
      </c>
      <c r="Q995" s="156">
        <v>0</v>
      </c>
      <c r="R995" s="156">
        <f>Q995*H995</f>
        <v>0</v>
      </c>
      <c r="S995" s="156">
        <v>0</v>
      </c>
      <c r="T995" s="157">
        <f>S995*H995</f>
        <v>0</v>
      </c>
      <c r="AR995" s="17" t="s">
        <v>227</v>
      </c>
      <c r="AT995" s="17" t="s">
        <v>153</v>
      </c>
      <c r="AU995" s="17" t="s">
        <v>78</v>
      </c>
      <c r="AY995" s="17" t="s">
        <v>151</v>
      </c>
      <c r="BE995" s="158">
        <f>IF(N995="základní",J995,0)</f>
        <v>0</v>
      </c>
      <c r="BF995" s="158">
        <f>IF(N995="snížená",J995,0)</f>
        <v>0</v>
      </c>
      <c r="BG995" s="158">
        <f>IF(N995="zákl. přenesená",J995,0)</f>
        <v>0</v>
      </c>
      <c r="BH995" s="158">
        <f>IF(N995="sníž. přenesená",J995,0)</f>
        <v>0</v>
      </c>
      <c r="BI995" s="158">
        <f>IF(N995="nulová",J995,0)</f>
        <v>0</v>
      </c>
      <c r="BJ995" s="17" t="s">
        <v>76</v>
      </c>
      <c r="BK995" s="158">
        <f>ROUND(I995*H995,2)</f>
        <v>0</v>
      </c>
      <c r="BL995" s="17" t="s">
        <v>227</v>
      </c>
      <c r="BM995" s="17" t="s">
        <v>1640</v>
      </c>
    </row>
    <row r="996" spans="2:65" s="12" customFormat="1" ht="11.25">
      <c r="B996" s="159"/>
      <c r="D996" s="160" t="s">
        <v>159</v>
      </c>
      <c r="E996" s="161" t="s">
        <v>1</v>
      </c>
      <c r="F996" s="162" t="s">
        <v>1641</v>
      </c>
      <c r="H996" s="161" t="s">
        <v>1</v>
      </c>
      <c r="I996" s="163"/>
      <c r="L996" s="159"/>
      <c r="M996" s="164"/>
      <c r="N996" s="165"/>
      <c r="O996" s="165"/>
      <c r="P996" s="165"/>
      <c r="Q996" s="165"/>
      <c r="R996" s="165"/>
      <c r="S996" s="165"/>
      <c r="T996" s="166"/>
      <c r="AT996" s="161" t="s">
        <v>159</v>
      </c>
      <c r="AU996" s="161" t="s">
        <v>78</v>
      </c>
      <c r="AV996" s="12" t="s">
        <v>76</v>
      </c>
      <c r="AW996" s="12" t="s">
        <v>31</v>
      </c>
      <c r="AX996" s="12" t="s">
        <v>69</v>
      </c>
      <c r="AY996" s="161" t="s">
        <v>151</v>
      </c>
    </row>
    <row r="997" spans="2:65" s="13" customFormat="1" ht="11.25">
      <c r="B997" s="167"/>
      <c r="D997" s="160" t="s">
        <v>159</v>
      </c>
      <c r="E997" s="168" t="s">
        <v>1</v>
      </c>
      <c r="F997" s="169" t="s">
        <v>1642</v>
      </c>
      <c r="H997" s="170">
        <v>29.35</v>
      </c>
      <c r="I997" s="171"/>
      <c r="L997" s="167"/>
      <c r="M997" s="172"/>
      <c r="N997" s="173"/>
      <c r="O997" s="173"/>
      <c r="P997" s="173"/>
      <c r="Q997" s="173"/>
      <c r="R997" s="173"/>
      <c r="S997" s="173"/>
      <c r="T997" s="174"/>
      <c r="AT997" s="168" t="s">
        <v>159</v>
      </c>
      <c r="AU997" s="168" t="s">
        <v>78</v>
      </c>
      <c r="AV997" s="13" t="s">
        <v>78</v>
      </c>
      <c r="AW997" s="13" t="s">
        <v>31</v>
      </c>
      <c r="AX997" s="13" t="s">
        <v>69</v>
      </c>
      <c r="AY997" s="168" t="s">
        <v>151</v>
      </c>
    </row>
    <row r="998" spans="2:65" s="14" customFormat="1" ht="11.25">
      <c r="B998" s="175"/>
      <c r="D998" s="160" t="s">
        <v>159</v>
      </c>
      <c r="E998" s="176" t="s">
        <v>1</v>
      </c>
      <c r="F998" s="177" t="s">
        <v>162</v>
      </c>
      <c r="H998" s="178">
        <v>29.35</v>
      </c>
      <c r="I998" s="179"/>
      <c r="L998" s="175"/>
      <c r="M998" s="180"/>
      <c r="N998" s="181"/>
      <c r="O998" s="181"/>
      <c r="P998" s="181"/>
      <c r="Q998" s="181"/>
      <c r="R998" s="181"/>
      <c r="S998" s="181"/>
      <c r="T998" s="182"/>
      <c r="AT998" s="176" t="s">
        <v>159</v>
      </c>
      <c r="AU998" s="176" t="s">
        <v>78</v>
      </c>
      <c r="AV998" s="14" t="s">
        <v>157</v>
      </c>
      <c r="AW998" s="14" t="s">
        <v>31</v>
      </c>
      <c r="AX998" s="14" t="s">
        <v>76</v>
      </c>
      <c r="AY998" s="176" t="s">
        <v>151</v>
      </c>
    </row>
    <row r="999" spans="2:65" s="11" customFormat="1" ht="25.9" customHeight="1">
      <c r="B999" s="133"/>
      <c r="D999" s="134" t="s">
        <v>68</v>
      </c>
      <c r="E999" s="135" t="s">
        <v>266</v>
      </c>
      <c r="F999" s="135" t="s">
        <v>1643</v>
      </c>
      <c r="I999" s="136"/>
      <c r="J999" s="137">
        <f>BK999</f>
        <v>0</v>
      </c>
      <c r="L999" s="133"/>
      <c r="M999" s="138"/>
      <c r="N999" s="139"/>
      <c r="O999" s="139"/>
      <c r="P999" s="140">
        <f>P1000</f>
        <v>0</v>
      </c>
      <c r="Q999" s="139"/>
      <c r="R999" s="140">
        <f>R1000</f>
        <v>0</v>
      </c>
      <c r="S999" s="139"/>
      <c r="T999" s="141">
        <f>T1000</f>
        <v>0</v>
      </c>
      <c r="AR999" s="134" t="s">
        <v>169</v>
      </c>
      <c r="AT999" s="142" t="s">
        <v>68</v>
      </c>
      <c r="AU999" s="142" t="s">
        <v>69</v>
      </c>
      <c r="AY999" s="134" t="s">
        <v>151</v>
      </c>
      <c r="BK999" s="143">
        <f>BK1000</f>
        <v>0</v>
      </c>
    </row>
    <row r="1000" spans="2:65" s="11" customFormat="1" ht="22.9" customHeight="1">
      <c r="B1000" s="133"/>
      <c r="D1000" s="134" t="s">
        <v>68</v>
      </c>
      <c r="E1000" s="144" t="s">
        <v>1644</v>
      </c>
      <c r="F1000" s="144" t="s">
        <v>1645</v>
      </c>
      <c r="I1000" s="136"/>
      <c r="J1000" s="145">
        <f>BK1000</f>
        <v>0</v>
      </c>
      <c r="L1000" s="133"/>
      <c r="M1000" s="138"/>
      <c r="N1000" s="139"/>
      <c r="O1000" s="139"/>
      <c r="P1000" s="140">
        <f>P1001</f>
        <v>0</v>
      </c>
      <c r="Q1000" s="139"/>
      <c r="R1000" s="140">
        <f>R1001</f>
        <v>0</v>
      </c>
      <c r="S1000" s="139"/>
      <c r="T1000" s="141">
        <f>T1001</f>
        <v>0</v>
      </c>
      <c r="AR1000" s="134" t="s">
        <v>169</v>
      </c>
      <c r="AT1000" s="142" t="s">
        <v>68</v>
      </c>
      <c r="AU1000" s="142" t="s">
        <v>76</v>
      </c>
      <c r="AY1000" s="134" t="s">
        <v>151</v>
      </c>
      <c r="BK1000" s="143">
        <f>BK1001</f>
        <v>0</v>
      </c>
    </row>
    <row r="1001" spans="2:65" s="1" customFormat="1" ht="16.5" customHeight="1">
      <c r="B1001" s="146"/>
      <c r="C1001" s="147" t="s">
        <v>1646</v>
      </c>
      <c r="D1001" s="147" t="s">
        <v>153</v>
      </c>
      <c r="E1001" s="148" t="s">
        <v>1647</v>
      </c>
      <c r="F1001" s="149" t="s">
        <v>1648</v>
      </c>
      <c r="G1001" s="150" t="s">
        <v>225</v>
      </c>
      <c r="H1001" s="151">
        <v>1</v>
      </c>
      <c r="I1001" s="152"/>
      <c r="J1001" s="153">
        <f>ROUND(I1001*H1001,2)</f>
        <v>0</v>
      </c>
      <c r="K1001" s="149" t="s">
        <v>1</v>
      </c>
      <c r="L1001" s="31"/>
      <c r="M1001" s="154" t="s">
        <v>1</v>
      </c>
      <c r="N1001" s="155" t="s">
        <v>40</v>
      </c>
      <c r="O1001" s="50"/>
      <c r="P1001" s="156">
        <f>O1001*H1001</f>
        <v>0</v>
      </c>
      <c r="Q1001" s="156">
        <v>0</v>
      </c>
      <c r="R1001" s="156">
        <f>Q1001*H1001</f>
        <v>0</v>
      </c>
      <c r="S1001" s="156">
        <v>0</v>
      </c>
      <c r="T1001" s="157">
        <f>S1001*H1001</f>
        <v>0</v>
      </c>
      <c r="AR1001" s="17" t="s">
        <v>496</v>
      </c>
      <c r="AT1001" s="17" t="s">
        <v>153</v>
      </c>
      <c r="AU1001" s="17" t="s">
        <v>78</v>
      </c>
      <c r="AY1001" s="17" t="s">
        <v>151</v>
      </c>
      <c r="BE1001" s="158">
        <f>IF(N1001="základní",J1001,0)</f>
        <v>0</v>
      </c>
      <c r="BF1001" s="158">
        <f>IF(N1001="snížená",J1001,0)</f>
        <v>0</v>
      </c>
      <c r="BG1001" s="158">
        <f>IF(N1001="zákl. přenesená",J1001,0)</f>
        <v>0</v>
      </c>
      <c r="BH1001" s="158">
        <f>IF(N1001="sníž. přenesená",J1001,0)</f>
        <v>0</v>
      </c>
      <c r="BI1001" s="158">
        <f>IF(N1001="nulová",J1001,0)</f>
        <v>0</v>
      </c>
      <c r="BJ1001" s="17" t="s">
        <v>76</v>
      </c>
      <c r="BK1001" s="158">
        <f>ROUND(I1001*H1001,2)</f>
        <v>0</v>
      </c>
      <c r="BL1001" s="17" t="s">
        <v>496</v>
      </c>
      <c r="BM1001" s="17" t="s">
        <v>1649</v>
      </c>
    </row>
    <row r="1002" spans="2:65" s="11" customFormat="1" ht="25.9" customHeight="1">
      <c r="B1002" s="133"/>
      <c r="D1002" s="134" t="s">
        <v>68</v>
      </c>
      <c r="E1002" s="135" t="s">
        <v>1650</v>
      </c>
      <c r="F1002" s="135" t="s">
        <v>1651</v>
      </c>
      <c r="I1002" s="136"/>
      <c r="J1002" s="137">
        <f>BK1002</f>
        <v>0</v>
      </c>
      <c r="L1002" s="133"/>
      <c r="M1002" s="138"/>
      <c r="N1002" s="139"/>
      <c r="O1002" s="139"/>
      <c r="P1002" s="140">
        <f>P1003+P1006+P1011+P1014</f>
        <v>0</v>
      </c>
      <c r="Q1002" s="139"/>
      <c r="R1002" s="140">
        <f>R1003+R1006+R1011+R1014</f>
        <v>0</v>
      </c>
      <c r="S1002" s="139"/>
      <c r="T1002" s="141">
        <f>T1003+T1006+T1011+T1014</f>
        <v>0</v>
      </c>
      <c r="AR1002" s="134" t="s">
        <v>176</v>
      </c>
      <c r="AT1002" s="142" t="s">
        <v>68</v>
      </c>
      <c r="AU1002" s="142" t="s">
        <v>69</v>
      </c>
      <c r="AY1002" s="134" t="s">
        <v>151</v>
      </c>
      <c r="BK1002" s="143">
        <f>BK1003+BK1006+BK1011+BK1014</f>
        <v>0</v>
      </c>
    </row>
    <row r="1003" spans="2:65" s="11" customFormat="1" ht="22.9" customHeight="1">
      <c r="B1003" s="133"/>
      <c r="D1003" s="134" t="s">
        <v>68</v>
      </c>
      <c r="E1003" s="144" t="s">
        <v>1652</v>
      </c>
      <c r="F1003" s="144" t="s">
        <v>1653</v>
      </c>
      <c r="I1003" s="136"/>
      <c r="J1003" s="145">
        <f>BK1003</f>
        <v>0</v>
      </c>
      <c r="L1003" s="133"/>
      <c r="M1003" s="138"/>
      <c r="N1003" s="139"/>
      <c r="O1003" s="139"/>
      <c r="P1003" s="140">
        <f>SUM(P1004:P1005)</f>
        <v>0</v>
      </c>
      <c r="Q1003" s="139"/>
      <c r="R1003" s="140">
        <f>SUM(R1004:R1005)</f>
        <v>0</v>
      </c>
      <c r="S1003" s="139"/>
      <c r="T1003" s="141">
        <f>SUM(T1004:T1005)</f>
        <v>0</v>
      </c>
      <c r="AR1003" s="134" t="s">
        <v>176</v>
      </c>
      <c r="AT1003" s="142" t="s">
        <v>68</v>
      </c>
      <c r="AU1003" s="142" t="s">
        <v>76</v>
      </c>
      <c r="AY1003" s="134" t="s">
        <v>151</v>
      </c>
      <c r="BK1003" s="143">
        <f>SUM(BK1004:BK1005)</f>
        <v>0</v>
      </c>
    </row>
    <row r="1004" spans="2:65" s="1" customFormat="1" ht="16.5" customHeight="1">
      <c r="B1004" s="146"/>
      <c r="C1004" s="147" t="s">
        <v>1654</v>
      </c>
      <c r="D1004" s="147" t="s">
        <v>153</v>
      </c>
      <c r="E1004" s="148" t="s">
        <v>1655</v>
      </c>
      <c r="F1004" s="149" t="s">
        <v>1656</v>
      </c>
      <c r="G1004" s="150" t="s">
        <v>1657</v>
      </c>
      <c r="H1004" s="151">
        <v>1</v>
      </c>
      <c r="I1004" s="152"/>
      <c r="J1004" s="153">
        <f>ROUND(I1004*H1004,2)</f>
        <v>0</v>
      </c>
      <c r="K1004" s="149" t="s">
        <v>1</v>
      </c>
      <c r="L1004" s="31"/>
      <c r="M1004" s="154" t="s">
        <v>1</v>
      </c>
      <c r="N1004" s="155" t="s">
        <v>40</v>
      </c>
      <c r="O1004" s="50"/>
      <c r="P1004" s="156">
        <f>O1004*H1004</f>
        <v>0</v>
      </c>
      <c r="Q1004" s="156">
        <v>0</v>
      </c>
      <c r="R1004" s="156">
        <f>Q1004*H1004</f>
        <v>0</v>
      </c>
      <c r="S1004" s="156">
        <v>0</v>
      </c>
      <c r="T1004" s="157">
        <f>S1004*H1004</f>
        <v>0</v>
      </c>
      <c r="AR1004" s="17" t="s">
        <v>157</v>
      </c>
      <c r="AT1004" s="17" t="s">
        <v>153</v>
      </c>
      <c r="AU1004" s="17" t="s">
        <v>78</v>
      </c>
      <c r="AY1004" s="17" t="s">
        <v>151</v>
      </c>
      <c r="BE1004" s="158">
        <f>IF(N1004="základní",J1004,0)</f>
        <v>0</v>
      </c>
      <c r="BF1004" s="158">
        <f>IF(N1004="snížená",J1004,0)</f>
        <v>0</v>
      </c>
      <c r="BG1004" s="158">
        <f>IF(N1004="zákl. přenesená",J1004,0)</f>
        <v>0</v>
      </c>
      <c r="BH1004" s="158">
        <f>IF(N1004="sníž. přenesená",J1004,0)</f>
        <v>0</v>
      </c>
      <c r="BI1004" s="158">
        <f>IF(N1004="nulová",J1004,0)</f>
        <v>0</v>
      </c>
      <c r="BJ1004" s="17" t="s">
        <v>76</v>
      </c>
      <c r="BK1004" s="158">
        <f>ROUND(I1004*H1004,2)</f>
        <v>0</v>
      </c>
      <c r="BL1004" s="17" t="s">
        <v>157</v>
      </c>
      <c r="BM1004" s="17" t="s">
        <v>1658</v>
      </c>
    </row>
    <row r="1005" spans="2:65" s="1" customFormat="1" ht="16.5" customHeight="1">
      <c r="B1005" s="146"/>
      <c r="C1005" s="147" t="s">
        <v>1659</v>
      </c>
      <c r="D1005" s="147" t="s">
        <v>153</v>
      </c>
      <c r="E1005" s="148" t="s">
        <v>1660</v>
      </c>
      <c r="F1005" s="149" t="s">
        <v>1661</v>
      </c>
      <c r="G1005" s="150" t="s">
        <v>1657</v>
      </c>
      <c r="H1005" s="151">
        <v>1</v>
      </c>
      <c r="I1005" s="152"/>
      <c r="J1005" s="153">
        <f>ROUND(I1005*H1005,2)</f>
        <v>0</v>
      </c>
      <c r="K1005" s="149" t="s">
        <v>1</v>
      </c>
      <c r="L1005" s="31"/>
      <c r="M1005" s="154" t="s">
        <v>1</v>
      </c>
      <c r="N1005" s="155" t="s">
        <v>40</v>
      </c>
      <c r="O1005" s="50"/>
      <c r="P1005" s="156">
        <f>O1005*H1005</f>
        <v>0</v>
      </c>
      <c r="Q1005" s="156">
        <v>0</v>
      </c>
      <c r="R1005" s="156">
        <f>Q1005*H1005</f>
        <v>0</v>
      </c>
      <c r="S1005" s="156">
        <v>0</v>
      </c>
      <c r="T1005" s="157">
        <f>S1005*H1005</f>
        <v>0</v>
      </c>
      <c r="AR1005" s="17" t="s">
        <v>157</v>
      </c>
      <c r="AT1005" s="17" t="s">
        <v>153</v>
      </c>
      <c r="AU1005" s="17" t="s">
        <v>78</v>
      </c>
      <c r="AY1005" s="17" t="s">
        <v>151</v>
      </c>
      <c r="BE1005" s="158">
        <f>IF(N1005="základní",J1005,0)</f>
        <v>0</v>
      </c>
      <c r="BF1005" s="158">
        <f>IF(N1005="snížená",J1005,0)</f>
        <v>0</v>
      </c>
      <c r="BG1005" s="158">
        <f>IF(N1005="zákl. přenesená",J1005,0)</f>
        <v>0</v>
      </c>
      <c r="BH1005" s="158">
        <f>IF(N1005="sníž. přenesená",J1005,0)</f>
        <v>0</v>
      </c>
      <c r="BI1005" s="158">
        <f>IF(N1005="nulová",J1005,0)</f>
        <v>0</v>
      </c>
      <c r="BJ1005" s="17" t="s">
        <v>76</v>
      </c>
      <c r="BK1005" s="158">
        <f>ROUND(I1005*H1005,2)</f>
        <v>0</v>
      </c>
      <c r="BL1005" s="17" t="s">
        <v>157</v>
      </c>
      <c r="BM1005" s="17" t="s">
        <v>1662</v>
      </c>
    </row>
    <row r="1006" spans="2:65" s="11" customFormat="1" ht="22.9" customHeight="1">
      <c r="B1006" s="133"/>
      <c r="D1006" s="134" t="s">
        <v>68</v>
      </c>
      <c r="E1006" s="144" t="s">
        <v>1663</v>
      </c>
      <c r="F1006" s="144" t="s">
        <v>1664</v>
      </c>
      <c r="I1006" s="136"/>
      <c r="J1006" s="145">
        <f>BK1006</f>
        <v>0</v>
      </c>
      <c r="L1006" s="133"/>
      <c r="M1006" s="138"/>
      <c r="N1006" s="139"/>
      <c r="O1006" s="139"/>
      <c r="P1006" s="140">
        <f>SUM(P1007:P1010)</f>
        <v>0</v>
      </c>
      <c r="Q1006" s="139"/>
      <c r="R1006" s="140">
        <f>SUM(R1007:R1010)</f>
        <v>0</v>
      </c>
      <c r="S1006" s="139"/>
      <c r="T1006" s="141">
        <f>SUM(T1007:T1010)</f>
        <v>0</v>
      </c>
      <c r="AR1006" s="134" t="s">
        <v>176</v>
      </c>
      <c r="AT1006" s="142" t="s">
        <v>68</v>
      </c>
      <c r="AU1006" s="142" t="s">
        <v>76</v>
      </c>
      <c r="AY1006" s="134" t="s">
        <v>151</v>
      </c>
      <c r="BK1006" s="143">
        <f>SUM(BK1007:BK1010)</f>
        <v>0</v>
      </c>
    </row>
    <row r="1007" spans="2:65" s="1" customFormat="1" ht="16.5" customHeight="1">
      <c r="B1007" s="146"/>
      <c r="C1007" s="147" t="s">
        <v>1665</v>
      </c>
      <c r="D1007" s="147" t="s">
        <v>153</v>
      </c>
      <c r="E1007" s="148" t="s">
        <v>1666</v>
      </c>
      <c r="F1007" s="149" t="s">
        <v>1664</v>
      </c>
      <c r="G1007" s="150" t="s">
        <v>1667</v>
      </c>
      <c r="H1007" s="151">
        <v>1</v>
      </c>
      <c r="I1007" s="152"/>
      <c r="J1007" s="153">
        <f>ROUND(I1007*H1007,2)</f>
        <v>0</v>
      </c>
      <c r="K1007" s="149" t="s">
        <v>543</v>
      </c>
      <c r="L1007" s="31"/>
      <c r="M1007" s="154" t="s">
        <v>1</v>
      </c>
      <c r="N1007" s="155" t="s">
        <v>40</v>
      </c>
      <c r="O1007" s="50"/>
      <c r="P1007" s="156">
        <f>O1007*H1007</f>
        <v>0</v>
      </c>
      <c r="Q1007" s="156">
        <v>0</v>
      </c>
      <c r="R1007" s="156">
        <f>Q1007*H1007</f>
        <v>0</v>
      </c>
      <c r="S1007" s="156">
        <v>0</v>
      </c>
      <c r="T1007" s="157">
        <f>S1007*H1007</f>
        <v>0</v>
      </c>
      <c r="AR1007" s="17" t="s">
        <v>1668</v>
      </c>
      <c r="AT1007" s="17" t="s">
        <v>153</v>
      </c>
      <c r="AU1007" s="17" t="s">
        <v>78</v>
      </c>
      <c r="AY1007" s="17" t="s">
        <v>151</v>
      </c>
      <c r="BE1007" s="158">
        <f>IF(N1007="základní",J1007,0)</f>
        <v>0</v>
      </c>
      <c r="BF1007" s="158">
        <f>IF(N1007="snížená",J1007,0)</f>
        <v>0</v>
      </c>
      <c r="BG1007" s="158">
        <f>IF(N1007="zákl. přenesená",J1007,0)</f>
        <v>0</v>
      </c>
      <c r="BH1007" s="158">
        <f>IF(N1007="sníž. přenesená",J1007,0)</f>
        <v>0</v>
      </c>
      <c r="BI1007" s="158">
        <f>IF(N1007="nulová",J1007,0)</f>
        <v>0</v>
      </c>
      <c r="BJ1007" s="17" t="s">
        <v>76</v>
      </c>
      <c r="BK1007" s="158">
        <f>ROUND(I1007*H1007,2)</f>
        <v>0</v>
      </c>
      <c r="BL1007" s="17" t="s">
        <v>1668</v>
      </c>
      <c r="BM1007" s="17" t="s">
        <v>1669</v>
      </c>
    </row>
    <row r="1008" spans="2:65" s="1" customFormat="1" ht="16.5" customHeight="1">
      <c r="B1008" s="146"/>
      <c r="C1008" s="147" t="s">
        <v>1670</v>
      </c>
      <c r="D1008" s="147" t="s">
        <v>153</v>
      </c>
      <c r="E1008" s="148" t="s">
        <v>1671</v>
      </c>
      <c r="F1008" s="149" t="s">
        <v>1672</v>
      </c>
      <c r="G1008" s="150" t="s">
        <v>1657</v>
      </c>
      <c r="H1008" s="151">
        <v>1</v>
      </c>
      <c r="I1008" s="152"/>
      <c r="J1008" s="153">
        <f>ROUND(I1008*H1008,2)</f>
        <v>0</v>
      </c>
      <c r="K1008" s="149" t="s">
        <v>1</v>
      </c>
      <c r="L1008" s="31"/>
      <c r="M1008" s="154" t="s">
        <v>1</v>
      </c>
      <c r="N1008" s="155" t="s">
        <v>40</v>
      </c>
      <c r="O1008" s="50"/>
      <c r="P1008" s="156">
        <f>O1008*H1008</f>
        <v>0</v>
      </c>
      <c r="Q1008" s="156">
        <v>0</v>
      </c>
      <c r="R1008" s="156">
        <f>Q1008*H1008</f>
        <v>0</v>
      </c>
      <c r="S1008" s="156">
        <v>0</v>
      </c>
      <c r="T1008" s="157">
        <f>S1008*H1008</f>
        <v>0</v>
      </c>
      <c r="AR1008" s="17" t="s">
        <v>157</v>
      </c>
      <c r="AT1008" s="17" t="s">
        <v>153</v>
      </c>
      <c r="AU1008" s="17" t="s">
        <v>78</v>
      </c>
      <c r="AY1008" s="17" t="s">
        <v>151</v>
      </c>
      <c r="BE1008" s="158">
        <f>IF(N1008="základní",J1008,0)</f>
        <v>0</v>
      </c>
      <c r="BF1008" s="158">
        <f>IF(N1008="snížená",J1008,0)</f>
        <v>0</v>
      </c>
      <c r="BG1008" s="158">
        <f>IF(N1008="zákl. přenesená",J1008,0)</f>
        <v>0</v>
      </c>
      <c r="BH1008" s="158">
        <f>IF(N1008="sníž. přenesená",J1008,0)</f>
        <v>0</v>
      </c>
      <c r="BI1008" s="158">
        <f>IF(N1008="nulová",J1008,0)</f>
        <v>0</v>
      </c>
      <c r="BJ1008" s="17" t="s">
        <v>76</v>
      </c>
      <c r="BK1008" s="158">
        <f>ROUND(I1008*H1008,2)</f>
        <v>0</v>
      </c>
      <c r="BL1008" s="17" t="s">
        <v>157</v>
      </c>
      <c r="BM1008" s="17" t="s">
        <v>1673</v>
      </c>
    </row>
    <row r="1009" spans="2:65" s="1" customFormat="1" ht="16.5" customHeight="1">
      <c r="B1009" s="146"/>
      <c r="C1009" s="147" t="s">
        <v>1674</v>
      </c>
      <c r="D1009" s="147" t="s">
        <v>153</v>
      </c>
      <c r="E1009" s="148" t="s">
        <v>1675</v>
      </c>
      <c r="F1009" s="149" t="s">
        <v>1676</v>
      </c>
      <c r="G1009" s="150" t="s">
        <v>1657</v>
      </c>
      <c r="H1009" s="151">
        <v>1</v>
      </c>
      <c r="I1009" s="152"/>
      <c r="J1009" s="153">
        <f>ROUND(I1009*H1009,2)</f>
        <v>0</v>
      </c>
      <c r="K1009" s="149" t="s">
        <v>1</v>
      </c>
      <c r="L1009" s="31"/>
      <c r="M1009" s="154" t="s">
        <v>1</v>
      </c>
      <c r="N1009" s="155" t="s">
        <v>40</v>
      </c>
      <c r="O1009" s="50"/>
      <c r="P1009" s="156">
        <f>O1009*H1009</f>
        <v>0</v>
      </c>
      <c r="Q1009" s="156">
        <v>0</v>
      </c>
      <c r="R1009" s="156">
        <f>Q1009*H1009</f>
        <v>0</v>
      </c>
      <c r="S1009" s="156">
        <v>0</v>
      </c>
      <c r="T1009" s="157">
        <f>S1009*H1009</f>
        <v>0</v>
      </c>
      <c r="AR1009" s="17" t="s">
        <v>157</v>
      </c>
      <c r="AT1009" s="17" t="s">
        <v>153</v>
      </c>
      <c r="AU1009" s="17" t="s">
        <v>78</v>
      </c>
      <c r="AY1009" s="17" t="s">
        <v>151</v>
      </c>
      <c r="BE1009" s="158">
        <f>IF(N1009="základní",J1009,0)</f>
        <v>0</v>
      </c>
      <c r="BF1009" s="158">
        <f>IF(N1009="snížená",J1009,0)</f>
        <v>0</v>
      </c>
      <c r="BG1009" s="158">
        <f>IF(N1009="zákl. přenesená",J1009,0)</f>
        <v>0</v>
      </c>
      <c r="BH1009" s="158">
        <f>IF(N1009="sníž. přenesená",J1009,0)</f>
        <v>0</v>
      </c>
      <c r="BI1009" s="158">
        <f>IF(N1009="nulová",J1009,0)</f>
        <v>0</v>
      </c>
      <c r="BJ1009" s="17" t="s">
        <v>76</v>
      </c>
      <c r="BK1009" s="158">
        <f>ROUND(I1009*H1009,2)</f>
        <v>0</v>
      </c>
      <c r="BL1009" s="17" t="s">
        <v>157</v>
      </c>
      <c r="BM1009" s="17" t="s">
        <v>1677</v>
      </c>
    </row>
    <row r="1010" spans="2:65" s="1" customFormat="1" ht="16.5" customHeight="1">
      <c r="B1010" s="146"/>
      <c r="C1010" s="147" t="s">
        <v>1678</v>
      </c>
      <c r="D1010" s="147" t="s">
        <v>153</v>
      </c>
      <c r="E1010" s="148" t="s">
        <v>1679</v>
      </c>
      <c r="F1010" s="149" t="s">
        <v>1680</v>
      </c>
      <c r="G1010" s="150" t="s">
        <v>1657</v>
      </c>
      <c r="H1010" s="151">
        <v>1</v>
      </c>
      <c r="I1010" s="152"/>
      <c r="J1010" s="153">
        <f>ROUND(I1010*H1010,2)</f>
        <v>0</v>
      </c>
      <c r="K1010" s="149" t="s">
        <v>1</v>
      </c>
      <c r="L1010" s="31"/>
      <c r="M1010" s="154" t="s">
        <v>1</v>
      </c>
      <c r="N1010" s="155" t="s">
        <v>40</v>
      </c>
      <c r="O1010" s="50"/>
      <c r="P1010" s="156">
        <f>O1010*H1010</f>
        <v>0</v>
      </c>
      <c r="Q1010" s="156">
        <v>0</v>
      </c>
      <c r="R1010" s="156">
        <f>Q1010*H1010</f>
        <v>0</v>
      </c>
      <c r="S1010" s="156">
        <v>0</v>
      </c>
      <c r="T1010" s="157">
        <f>S1010*H1010</f>
        <v>0</v>
      </c>
      <c r="AR1010" s="17" t="s">
        <v>157</v>
      </c>
      <c r="AT1010" s="17" t="s">
        <v>153</v>
      </c>
      <c r="AU1010" s="17" t="s">
        <v>78</v>
      </c>
      <c r="AY1010" s="17" t="s">
        <v>151</v>
      </c>
      <c r="BE1010" s="158">
        <f>IF(N1010="základní",J1010,0)</f>
        <v>0</v>
      </c>
      <c r="BF1010" s="158">
        <f>IF(N1010="snížená",J1010,0)</f>
        <v>0</v>
      </c>
      <c r="BG1010" s="158">
        <f>IF(N1010="zákl. přenesená",J1010,0)</f>
        <v>0</v>
      </c>
      <c r="BH1010" s="158">
        <f>IF(N1010="sníž. přenesená",J1010,0)</f>
        <v>0</v>
      </c>
      <c r="BI1010" s="158">
        <f>IF(N1010="nulová",J1010,0)</f>
        <v>0</v>
      </c>
      <c r="BJ1010" s="17" t="s">
        <v>76</v>
      </c>
      <c r="BK1010" s="158">
        <f>ROUND(I1010*H1010,2)</f>
        <v>0</v>
      </c>
      <c r="BL1010" s="17" t="s">
        <v>157</v>
      </c>
      <c r="BM1010" s="17" t="s">
        <v>1681</v>
      </c>
    </row>
    <row r="1011" spans="2:65" s="11" customFormat="1" ht="22.9" customHeight="1">
      <c r="B1011" s="133"/>
      <c r="D1011" s="134" t="s">
        <v>68</v>
      </c>
      <c r="E1011" s="144" t="s">
        <v>1682</v>
      </c>
      <c r="F1011" s="144" t="s">
        <v>1683</v>
      </c>
      <c r="I1011" s="136"/>
      <c r="J1011" s="145">
        <f>BK1011</f>
        <v>0</v>
      </c>
      <c r="L1011" s="133"/>
      <c r="M1011" s="138"/>
      <c r="N1011" s="139"/>
      <c r="O1011" s="139"/>
      <c r="P1011" s="140">
        <f>SUM(P1012:P1013)</f>
        <v>0</v>
      </c>
      <c r="Q1011" s="139"/>
      <c r="R1011" s="140">
        <f>SUM(R1012:R1013)</f>
        <v>0</v>
      </c>
      <c r="S1011" s="139"/>
      <c r="T1011" s="141">
        <f>SUM(T1012:T1013)</f>
        <v>0</v>
      </c>
      <c r="AR1011" s="134" t="s">
        <v>176</v>
      </c>
      <c r="AT1011" s="142" t="s">
        <v>68</v>
      </c>
      <c r="AU1011" s="142" t="s">
        <v>76</v>
      </c>
      <c r="AY1011" s="134" t="s">
        <v>151</v>
      </c>
      <c r="BK1011" s="143">
        <f>SUM(BK1012:BK1013)</f>
        <v>0</v>
      </c>
    </row>
    <row r="1012" spans="2:65" s="1" customFormat="1" ht="16.5" customHeight="1">
      <c r="B1012" s="146"/>
      <c r="C1012" s="147" t="s">
        <v>1684</v>
      </c>
      <c r="D1012" s="147" t="s">
        <v>153</v>
      </c>
      <c r="E1012" s="148" t="s">
        <v>1685</v>
      </c>
      <c r="F1012" s="149" t="s">
        <v>1686</v>
      </c>
      <c r="G1012" s="150" t="s">
        <v>1657</v>
      </c>
      <c r="H1012" s="151">
        <v>1</v>
      </c>
      <c r="I1012" s="152"/>
      <c r="J1012" s="153">
        <f>ROUND(I1012*H1012,2)</f>
        <v>0</v>
      </c>
      <c r="K1012" s="149" t="s">
        <v>1</v>
      </c>
      <c r="L1012" s="31"/>
      <c r="M1012" s="154" t="s">
        <v>1</v>
      </c>
      <c r="N1012" s="155" t="s">
        <v>40</v>
      </c>
      <c r="O1012" s="50"/>
      <c r="P1012" s="156">
        <f>O1012*H1012</f>
        <v>0</v>
      </c>
      <c r="Q1012" s="156">
        <v>0</v>
      </c>
      <c r="R1012" s="156">
        <f>Q1012*H1012</f>
        <v>0</v>
      </c>
      <c r="S1012" s="156">
        <v>0</v>
      </c>
      <c r="T1012" s="157">
        <f>S1012*H1012</f>
        <v>0</v>
      </c>
      <c r="AR1012" s="17" t="s">
        <v>157</v>
      </c>
      <c r="AT1012" s="17" t="s">
        <v>153</v>
      </c>
      <c r="AU1012" s="17" t="s">
        <v>78</v>
      </c>
      <c r="AY1012" s="17" t="s">
        <v>151</v>
      </c>
      <c r="BE1012" s="158">
        <f>IF(N1012="základní",J1012,0)</f>
        <v>0</v>
      </c>
      <c r="BF1012" s="158">
        <f>IF(N1012="snížená",J1012,0)</f>
        <v>0</v>
      </c>
      <c r="BG1012" s="158">
        <f>IF(N1012="zákl. přenesená",J1012,0)</f>
        <v>0</v>
      </c>
      <c r="BH1012" s="158">
        <f>IF(N1012="sníž. přenesená",J1012,0)</f>
        <v>0</v>
      </c>
      <c r="BI1012" s="158">
        <f>IF(N1012="nulová",J1012,0)</f>
        <v>0</v>
      </c>
      <c r="BJ1012" s="17" t="s">
        <v>76</v>
      </c>
      <c r="BK1012" s="158">
        <f>ROUND(I1012*H1012,2)</f>
        <v>0</v>
      </c>
      <c r="BL1012" s="17" t="s">
        <v>157</v>
      </c>
      <c r="BM1012" s="17" t="s">
        <v>1687</v>
      </c>
    </row>
    <row r="1013" spans="2:65" s="1" customFormat="1" ht="16.5" customHeight="1">
      <c r="B1013" s="146"/>
      <c r="C1013" s="147" t="s">
        <v>1688</v>
      </c>
      <c r="D1013" s="147" t="s">
        <v>153</v>
      </c>
      <c r="E1013" s="148" t="s">
        <v>1689</v>
      </c>
      <c r="F1013" s="149" t="s">
        <v>1690</v>
      </c>
      <c r="G1013" s="150" t="s">
        <v>1657</v>
      </c>
      <c r="H1013" s="151">
        <v>1</v>
      </c>
      <c r="I1013" s="152"/>
      <c r="J1013" s="153">
        <f>ROUND(I1013*H1013,2)</f>
        <v>0</v>
      </c>
      <c r="K1013" s="149" t="s">
        <v>1</v>
      </c>
      <c r="L1013" s="31"/>
      <c r="M1013" s="154" t="s">
        <v>1</v>
      </c>
      <c r="N1013" s="155" t="s">
        <v>40</v>
      </c>
      <c r="O1013" s="50"/>
      <c r="P1013" s="156">
        <f>O1013*H1013</f>
        <v>0</v>
      </c>
      <c r="Q1013" s="156">
        <v>0</v>
      </c>
      <c r="R1013" s="156">
        <f>Q1013*H1013</f>
        <v>0</v>
      </c>
      <c r="S1013" s="156">
        <v>0</v>
      </c>
      <c r="T1013" s="157">
        <f>S1013*H1013</f>
        <v>0</v>
      </c>
      <c r="AR1013" s="17" t="s">
        <v>157</v>
      </c>
      <c r="AT1013" s="17" t="s">
        <v>153</v>
      </c>
      <c r="AU1013" s="17" t="s">
        <v>78</v>
      </c>
      <c r="AY1013" s="17" t="s">
        <v>151</v>
      </c>
      <c r="BE1013" s="158">
        <f>IF(N1013="základní",J1013,0)</f>
        <v>0</v>
      </c>
      <c r="BF1013" s="158">
        <f>IF(N1013="snížená",J1013,0)</f>
        <v>0</v>
      </c>
      <c r="BG1013" s="158">
        <f>IF(N1013="zákl. přenesená",J1013,0)</f>
        <v>0</v>
      </c>
      <c r="BH1013" s="158">
        <f>IF(N1013="sníž. přenesená",J1013,0)</f>
        <v>0</v>
      </c>
      <c r="BI1013" s="158">
        <f>IF(N1013="nulová",J1013,0)</f>
        <v>0</v>
      </c>
      <c r="BJ1013" s="17" t="s">
        <v>76</v>
      </c>
      <c r="BK1013" s="158">
        <f>ROUND(I1013*H1013,2)</f>
        <v>0</v>
      </c>
      <c r="BL1013" s="17" t="s">
        <v>157</v>
      </c>
      <c r="BM1013" s="17" t="s">
        <v>1691</v>
      </c>
    </row>
    <row r="1014" spans="2:65" s="11" customFormat="1" ht="22.9" customHeight="1">
      <c r="B1014" s="133"/>
      <c r="D1014" s="134" t="s">
        <v>68</v>
      </c>
      <c r="E1014" s="144" t="s">
        <v>1692</v>
      </c>
      <c r="F1014" s="144" t="s">
        <v>1693</v>
      </c>
      <c r="I1014" s="136"/>
      <c r="J1014" s="145">
        <f>BK1014</f>
        <v>0</v>
      </c>
      <c r="L1014" s="133"/>
      <c r="M1014" s="138"/>
      <c r="N1014" s="139"/>
      <c r="O1014" s="139"/>
      <c r="P1014" s="140">
        <f>SUM(P1015:P1016)</f>
        <v>0</v>
      </c>
      <c r="Q1014" s="139"/>
      <c r="R1014" s="140">
        <f>SUM(R1015:R1016)</f>
        <v>0</v>
      </c>
      <c r="S1014" s="139"/>
      <c r="T1014" s="141">
        <f>SUM(T1015:T1016)</f>
        <v>0</v>
      </c>
      <c r="AR1014" s="134" t="s">
        <v>176</v>
      </c>
      <c r="AT1014" s="142" t="s">
        <v>68</v>
      </c>
      <c r="AU1014" s="142" t="s">
        <v>76</v>
      </c>
      <c r="AY1014" s="134" t="s">
        <v>151</v>
      </c>
      <c r="BK1014" s="143">
        <f>SUM(BK1015:BK1016)</f>
        <v>0</v>
      </c>
    </row>
    <row r="1015" spans="2:65" s="1" customFormat="1" ht="16.5" customHeight="1">
      <c r="B1015" s="146"/>
      <c r="C1015" s="147" t="s">
        <v>1694</v>
      </c>
      <c r="D1015" s="147" t="s">
        <v>153</v>
      </c>
      <c r="E1015" s="148" t="s">
        <v>1695</v>
      </c>
      <c r="F1015" s="149" t="s">
        <v>1693</v>
      </c>
      <c r="G1015" s="150" t="s">
        <v>1667</v>
      </c>
      <c r="H1015" s="151">
        <v>1</v>
      </c>
      <c r="I1015" s="152"/>
      <c r="J1015" s="153">
        <f>ROUND(I1015*H1015,2)</f>
        <v>0</v>
      </c>
      <c r="K1015" s="149" t="s">
        <v>543</v>
      </c>
      <c r="L1015" s="31"/>
      <c r="M1015" s="154" t="s">
        <v>1</v>
      </c>
      <c r="N1015" s="155" t="s">
        <v>40</v>
      </c>
      <c r="O1015" s="50"/>
      <c r="P1015" s="156">
        <f>O1015*H1015</f>
        <v>0</v>
      </c>
      <c r="Q1015" s="156">
        <v>0</v>
      </c>
      <c r="R1015" s="156">
        <f>Q1015*H1015</f>
        <v>0</v>
      </c>
      <c r="S1015" s="156">
        <v>0</v>
      </c>
      <c r="T1015" s="157">
        <f>S1015*H1015</f>
        <v>0</v>
      </c>
      <c r="AR1015" s="17" t="s">
        <v>1668</v>
      </c>
      <c r="AT1015" s="17" t="s">
        <v>153</v>
      </c>
      <c r="AU1015" s="17" t="s">
        <v>78</v>
      </c>
      <c r="AY1015" s="17" t="s">
        <v>151</v>
      </c>
      <c r="BE1015" s="158">
        <f>IF(N1015="základní",J1015,0)</f>
        <v>0</v>
      </c>
      <c r="BF1015" s="158">
        <f>IF(N1015="snížená",J1015,0)</f>
        <v>0</v>
      </c>
      <c r="BG1015" s="158">
        <f>IF(N1015="zákl. přenesená",J1015,0)</f>
        <v>0</v>
      </c>
      <c r="BH1015" s="158">
        <f>IF(N1015="sníž. přenesená",J1015,0)</f>
        <v>0</v>
      </c>
      <c r="BI1015" s="158">
        <f>IF(N1015="nulová",J1015,0)</f>
        <v>0</v>
      </c>
      <c r="BJ1015" s="17" t="s">
        <v>76</v>
      </c>
      <c r="BK1015" s="158">
        <f>ROUND(I1015*H1015,2)</f>
        <v>0</v>
      </c>
      <c r="BL1015" s="17" t="s">
        <v>1668</v>
      </c>
      <c r="BM1015" s="17" t="s">
        <v>1696</v>
      </c>
    </row>
    <row r="1016" spans="2:65" s="1" customFormat="1" ht="16.5" customHeight="1">
      <c r="B1016" s="146"/>
      <c r="C1016" s="147" t="s">
        <v>1697</v>
      </c>
      <c r="D1016" s="147" t="s">
        <v>153</v>
      </c>
      <c r="E1016" s="148" t="s">
        <v>1698</v>
      </c>
      <c r="F1016" s="149" t="s">
        <v>1699</v>
      </c>
      <c r="G1016" s="150" t="s">
        <v>1657</v>
      </c>
      <c r="H1016" s="151">
        <v>1</v>
      </c>
      <c r="I1016" s="152"/>
      <c r="J1016" s="153">
        <f>ROUND(I1016*H1016,2)</f>
        <v>0</v>
      </c>
      <c r="K1016" s="149" t="s">
        <v>1</v>
      </c>
      <c r="L1016" s="31"/>
      <c r="M1016" s="202" t="s">
        <v>1</v>
      </c>
      <c r="N1016" s="203" t="s">
        <v>40</v>
      </c>
      <c r="O1016" s="204"/>
      <c r="P1016" s="205">
        <f>O1016*H1016</f>
        <v>0</v>
      </c>
      <c r="Q1016" s="205">
        <v>0</v>
      </c>
      <c r="R1016" s="205">
        <f>Q1016*H1016</f>
        <v>0</v>
      </c>
      <c r="S1016" s="205">
        <v>0</v>
      </c>
      <c r="T1016" s="206">
        <f>S1016*H1016</f>
        <v>0</v>
      </c>
      <c r="AR1016" s="17" t="s">
        <v>157</v>
      </c>
      <c r="AT1016" s="17" t="s">
        <v>153</v>
      </c>
      <c r="AU1016" s="17" t="s">
        <v>78</v>
      </c>
      <c r="AY1016" s="17" t="s">
        <v>151</v>
      </c>
      <c r="BE1016" s="158">
        <f>IF(N1016="základní",J1016,0)</f>
        <v>0</v>
      </c>
      <c r="BF1016" s="158">
        <f>IF(N1016="snížená",J1016,0)</f>
        <v>0</v>
      </c>
      <c r="BG1016" s="158">
        <f>IF(N1016="zákl. přenesená",J1016,0)</f>
        <v>0</v>
      </c>
      <c r="BH1016" s="158">
        <f>IF(N1016="sníž. přenesená",J1016,0)</f>
        <v>0</v>
      </c>
      <c r="BI1016" s="158">
        <f>IF(N1016="nulová",J1016,0)</f>
        <v>0</v>
      </c>
      <c r="BJ1016" s="17" t="s">
        <v>76</v>
      </c>
      <c r="BK1016" s="158">
        <f>ROUND(I1016*H1016,2)</f>
        <v>0</v>
      </c>
      <c r="BL1016" s="17" t="s">
        <v>157</v>
      </c>
      <c r="BM1016" s="17" t="s">
        <v>1700</v>
      </c>
    </row>
    <row r="1017" spans="2:65" s="1" customFormat="1" ht="6.95" customHeight="1">
      <c r="B1017" s="40"/>
      <c r="C1017" s="41"/>
      <c r="D1017" s="41"/>
      <c r="E1017" s="41"/>
      <c r="F1017" s="41"/>
      <c r="G1017" s="41"/>
      <c r="H1017" s="41"/>
      <c r="I1017" s="108"/>
      <c r="J1017" s="41"/>
      <c r="K1017" s="41"/>
      <c r="L1017" s="31"/>
    </row>
  </sheetData>
  <autoFilter ref="C117:K1016" xr:uid="{00000000-0009-0000-0000-000001000000}"/>
  <mergeCells count="12">
    <mergeCell ref="E110:H110"/>
    <mergeCell ref="L2:V2"/>
    <mergeCell ref="E50:H50"/>
    <mergeCell ref="E52:H52"/>
    <mergeCell ref="E54:H54"/>
    <mergeCell ref="E106:H106"/>
    <mergeCell ref="E108:H10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0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78</v>
      </c>
    </row>
    <row r="4" spans="2:46" ht="24.95" customHeight="1">
      <c r="B4" s="20"/>
      <c r="D4" s="21" t="s">
        <v>93</v>
      </c>
      <c r="L4" s="20"/>
      <c r="M4" s="22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15</v>
      </c>
      <c r="L6" s="20"/>
    </row>
    <row r="7" spans="2:46" ht="16.5" customHeight="1">
      <c r="B7" s="20"/>
      <c r="E7" s="249" t="str">
        <f>'Rekapitulace stavby'!K6</f>
        <v>Zlepšení infrastruktury pro vzdělávání ZŠ Šafaříkova-stavební úpravy stávající infrastruktury</v>
      </c>
      <c r="F7" s="250"/>
      <c r="G7" s="250"/>
      <c r="H7" s="250"/>
      <c r="L7" s="20"/>
    </row>
    <row r="8" spans="2:46" ht="12" customHeight="1">
      <c r="B8" s="20"/>
      <c r="D8" s="26" t="s">
        <v>94</v>
      </c>
      <c r="L8" s="20"/>
    </row>
    <row r="9" spans="2:46" s="1" customFormat="1" ht="16.5" customHeight="1">
      <c r="B9" s="31"/>
      <c r="E9" s="249" t="s">
        <v>95</v>
      </c>
      <c r="F9" s="224"/>
      <c r="G9" s="224"/>
      <c r="H9" s="224"/>
      <c r="I9" s="92"/>
      <c r="L9" s="31"/>
    </row>
    <row r="10" spans="2:46" s="1" customFormat="1" ht="12" customHeight="1">
      <c r="B10" s="31"/>
      <c r="D10" s="26" t="s">
        <v>96</v>
      </c>
      <c r="I10" s="92"/>
      <c r="L10" s="31"/>
    </row>
    <row r="11" spans="2:46" s="1" customFormat="1" ht="36.950000000000003" customHeight="1">
      <c r="B11" s="31"/>
      <c r="E11" s="225" t="s">
        <v>1701</v>
      </c>
      <c r="F11" s="224"/>
      <c r="G11" s="224"/>
      <c r="H11" s="224"/>
      <c r="I11" s="92"/>
      <c r="L11" s="31"/>
    </row>
    <row r="12" spans="2:46" s="1" customFormat="1" ht="11.25">
      <c r="B12" s="31"/>
      <c r="I12" s="92"/>
      <c r="L12" s="31"/>
    </row>
    <row r="13" spans="2:46" s="1" customFormat="1" ht="12" customHeight="1">
      <c r="B13" s="31"/>
      <c r="D13" s="26" t="s">
        <v>17</v>
      </c>
      <c r="F13" s="17" t="s">
        <v>1</v>
      </c>
      <c r="I13" s="93" t="s">
        <v>18</v>
      </c>
      <c r="J13" s="17" t="s">
        <v>1</v>
      </c>
      <c r="L13" s="31"/>
    </row>
    <row r="14" spans="2:46" s="1" customFormat="1" ht="12" customHeight="1">
      <c r="B14" s="31"/>
      <c r="D14" s="26" t="s">
        <v>19</v>
      </c>
      <c r="F14" s="17" t="s">
        <v>30</v>
      </c>
      <c r="I14" s="93" t="s">
        <v>21</v>
      </c>
      <c r="J14" s="47" t="str">
        <f>'Rekapitulace stavby'!AN8</f>
        <v>23. 1. 2019</v>
      </c>
      <c r="L14" s="31"/>
    </row>
    <row r="15" spans="2:46" s="1" customFormat="1" ht="10.9" customHeight="1">
      <c r="B15" s="31"/>
      <c r="I15" s="92"/>
      <c r="L15" s="31"/>
    </row>
    <row r="16" spans="2:46" s="1" customFormat="1" ht="12" customHeight="1">
      <c r="B16" s="31"/>
      <c r="D16" s="26" t="s">
        <v>23</v>
      </c>
      <c r="I16" s="93" t="s">
        <v>24</v>
      </c>
      <c r="J16" s="17" t="str">
        <f>IF('Rekapitulace stavby'!AN10="","",'Rekapitulace stavby'!AN10)</f>
        <v/>
      </c>
      <c r="L16" s="31"/>
    </row>
    <row r="17" spans="2:12" s="1" customFormat="1" ht="18" customHeight="1">
      <c r="B17" s="31"/>
      <c r="E17" s="17" t="str">
        <f>IF('Rekapitulace stavby'!E11="","",'Rekapitulace stavby'!E11)</f>
        <v>Město Valašské Meziříčí</v>
      </c>
      <c r="I17" s="93" t="s">
        <v>26</v>
      </c>
      <c r="J17" s="17" t="str">
        <f>IF('Rekapitulace stavby'!AN11="","",'Rekapitulace stavby'!AN11)</f>
        <v/>
      </c>
      <c r="L17" s="31"/>
    </row>
    <row r="18" spans="2:12" s="1" customFormat="1" ht="6.95" customHeight="1">
      <c r="B18" s="31"/>
      <c r="I18" s="92"/>
      <c r="L18" s="31"/>
    </row>
    <row r="19" spans="2:12" s="1" customFormat="1" ht="12" customHeight="1">
      <c r="B19" s="31"/>
      <c r="D19" s="26" t="s">
        <v>27</v>
      </c>
      <c r="I19" s="93" t="s">
        <v>24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51" t="str">
        <f>'Rekapitulace stavby'!E14</f>
        <v>Vyplň údaj</v>
      </c>
      <c r="F20" s="228"/>
      <c r="G20" s="228"/>
      <c r="H20" s="228"/>
      <c r="I20" s="93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I21" s="92"/>
      <c r="L21" s="31"/>
    </row>
    <row r="22" spans="2:12" s="1" customFormat="1" ht="12" customHeight="1">
      <c r="B22" s="31"/>
      <c r="D22" s="26" t="s">
        <v>29</v>
      </c>
      <c r="I22" s="93" t="s">
        <v>24</v>
      </c>
      <c r="J22" s="17" t="str">
        <f>IF('Rekapitulace stavby'!AN16="","",'Rekapitulace stavby'!AN16)</f>
        <v/>
      </c>
      <c r="L22" s="31"/>
    </row>
    <row r="23" spans="2:12" s="1" customFormat="1" ht="18" customHeight="1">
      <c r="B23" s="31"/>
      <c r="E23" s="17" t="str">
        <f>IF('Rekapitulace stavby'!E17="","",'Rekapitulace stavby'!E17)</f>
        <v xml:space="preserve"> </v>
      </c>
      <c r="I23" s="93" t="s">
        <v>26</v>
      </c>
      <c r="J23" s="17" t="str">
        <f>IF('Rekapitulace stavby'!AN17="","",'Rekapitulace stavby'!AN17)</f>
        <v/>
      </c>
      <c r="L23" s="31"/>
    </row>
    <row r="24" spans="2:12" s="1" customFormat="1" ht="6.95" customHeight="1">
      <c r="B24" s="31"/>
      <c r="I24" s="92"/>
      <c r="L24" s="31"/>
    </row>
    <row r="25" spans="2:12" s="1" customFormat="1" ht="12" customHeight="1">
      <c r="B25" s="31"/>
      <c r="D25" s="26" t="s">
        <v>32</v>
      </c>
      <c r="I25" s="93" t="s">
        <v>24</v>
      </c>
      <c r="J25" s="17" t="str">
        <f>IF('Rekapitulace stavby'!AN19="","",'Rekapitulace stavby'!AN19)</f>
        <v/>
      </c>
      <c r="L25" s="31"/>
    </row>
    <row r="26" spans="2:12" s="1" customFormat="1" ht="18" customHeight="1">
      <c r="B26" s="31"/>
      <c r="E26" s="17" t="str">
        <f>IF('Rekapitulace stavby'!E20="","",'Rekapitulace stavby'!E20)</f>
        <v>Fajfrová Irena</v>
      </c>
      <c r="I26" s="93" t="s">
        <v>26</v>
      </c>
      <c r="J26" s="17" t="str">
        <f>IF('Rekapitulace stavby'!AN20="","",'Rekapitulace stavby'!AN20)</f>
        <v/>
      </c>
      <c r="L26" s="31"/>
    </row>
    <row r="27" spans="2:12" s="1" customFormat="1" ht="6.95" customHeight="1">
      <c r="B27" s="31"/>
      <c r="I27" s="92"/>
      <c r="L27" s="31"/>
    </row>
    <row r="28" spans="2:12" s="1" customFormat="1" ht="12" customHeight="1">
      <c r="B28" s="31"/>
      <c r="D28" s="26" t="s">
        <v>34</v>
      </c>
      <c r="I28" s="92"/>
      <c r="L28" s="31"/>
    </row>
    <row r="29" spans="2:12" s="7" customFormat="1" ht="16.5" customHeight="1">
      <c r="B29" s="94"/>
      <c r="E29" s="232" t="s">
        <v>1</v>
      </c>
      <c r="F29" s="232"/>
      <c r="G29" s="232"/>
      <c r="H29" s="232"/>
      <c r="I29" s="95"/>
      <c r="L29" s="94"/>
    </row>
    <row r="30" spans="2:12" s="1" customFormat="1" ht="6.95" customHeight="1">
      <c r="B30" s="31"/>
      <c r="I30" s="92"/>
      <c r="L30" s="31"/>
    </row>
    <row r="31" spans="2:12" s="1" customFormat="1" ht="6.95" customHeight="1">
      <c r="B31" s="31"/>
      <c r="D31" s="48"/>
      <c r="E31" s="48"/>
      <c r="F31" s="48"/>
      <c r="G31" s="48"/>
      <c r="H31" s="48"/>
      <c r="I31" s="96"/>
      <c r="J31" s="48"/>
      <c r="K31" s="48"/>
      <c r="L31" s="31"/>
    </row>
    <row r="32" spans="2:12" s="1" customFormat="1" ht="25.35" customHeight="1">
      <c r="B32" s="31"/>
      <c r="D32" s="97" t="s">
        <v>35</v>
      </c>
      <c r="I32" s="92"/>
      <c r="J32" s="61">
        <f>ROUND(J90,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96"/>
      <c r="J33" s="48"/>
      <c r="K33" s="48"/>
      <c r="L33" s="31"/>
    </row>
    <row r="34" spans="2:12" s="1" customFormat="1" ht="14.45" customHeight="1">
      <c r="B34" s="31"/>
      <c r="F34" s="34" t="s">
        <v>37</v>
      </c>
      <c r="I34" s="98" t="s">
        <v>36</v>
      </c>
      <c r="J34" s="34" t="s">
        <v>38</v>
      </c>
      <c r="L34" s="31"/>
    </row>
    <row r="35" spans="2:12" s="1" customFormat="1" ht="14.45" customHeight="1">
      <c r="B35" s="31"/>
      <c r="D35" s="26" t="s">
        <v>39</v>
      </c>
      <c r="E35" s="26" t="s">
        <v>40</v>
      </c>
      <c r="F35" s="99">
        <f>ROUND((SUM(BE90:BE98)),  2)</f>
        <v>0</v>
      </c>
      <c r="I35" s="100">
        <v>0.21</v>
      </c>
      <c r="J35" s="99">
        <f>ROUND(((SUM(BE90:BE98))*I35),  2)</f>
        <v>0</v>
      </c>
      <c r="L35" s="31"/>
    </row>
    <row r="36" spans="2:12" s="1" customFormat="1" ht="14.45" customHeight="1">
      <c r="B36" s="31"/>
      <c r="E36" s="26" t="s">
        <v>41</v>
      </c>
      <c r="F36" s="99">
        <f>ROUND((SUM(BF90:BF98)),  2)</f>
        <v>0</v>
      </c>
      <c r="I36" s="100">
        <v>0.15</v>
      </c>
      <c r="J36" s="99">
        <f>ROUND(((SUM(BF90:BF98))*I36),  2)</f>
        <v>0</v>
      </c>
      <c r="L36" s="31"/>
    </row>
    <row r="37" spans="2:12" s="1" customFormat="1" ht="14.45" hidden="1" customHeight="1">
      <c r="B37" s="31"/>
      <c r="E37" s="26" t="s">
        <v>42</v>
      </c>
      <c r="F37" s="99">
        <f>ROUND((SUM(BG90:BG98)),  2)</f>
        <v>0</v>
      </c>
      <c r="I37" s="100">
        <v>0.21</v>
      </c>
      <c r="J37" s="99">
        <f>0</f>
        <v>0</v>
      </c>
      <c r="L37" s="31"/>
    </row>
    <row r="38" spans="2:12" s="1" customFormat="1" ht="14.45" hidden="1" customHeight="1">
      <c r="B38" s="31"/>
      <c r="E38" s="26" t="s">
        <v>43</v>
      </c>
      <c r="F38" s="99">
        <f>ROUND((SUM(BH90:BH98)),  2)</f>
        <v>0</v>
      </c>
      <c r="I38" s="100">
        <v>0.15</v>
      </c>
      <c r="J38" s="99">
        <f>0</f>
        <v>0</v>
      </c>
      <c r="L38" s="31"/>
    </row>
    <row r="39" spans="2:12" s="1" customFormat="1" ht="14.45" hidden="1" customHeight="1">
      <c r="B39" s="31"/>
      <c r="E39" s="26" t="s">
        <v>44</v>
      </c>
      <c r="F39" s="99">
        <f>ROUND((SUM(BI90:BI98)),  2)</f>
        <v>0</v>
      </c>
      <c r="I39" s="100">
        <v>0</v>
      </c>
      <c r="J39" s="99">
        <f>0</f>
        <v>0</v>
      </c>
      <c r="L39" s="31"/>
    </row>
    <row r="40" spans="2:12" s="1" customFormat="1" ht="6.95" customHeight="1">
      <c r="B40" s="31"/>
      <c r="I40" s="92"/>
      <c r="L40" s="31"/>
    </row>
    <row r="41" spans="2:12" s="1" customFormat="1" ht="25.35" customHeight="1">
      <c r="B41" s="31"/>
      <c r="C41" s="101"/>
      <c r="D41" s="102" t="s">
        <v>45</v>
      </c>
      <c r="E41" s="52"/>
      <c r="F41" s="52"/>
      <c r="G41" s="103" t="s">
        <v>46</v>
      </c>
      <c r="H41" s="104" t="s">
        <v>47</v>
      </c>
      <c r="I41" s="105"/>
      <c r="J41" s="106">
        <f>SUM(J32:J39)</f>
        <v>0</v>
      </c>
      <c r="K41" s="107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08"/>
      <c r="J42" s="41"/>
      <c r="K42" s="41"/>
      <c r="L42" s="31"/>
    </row>
    <row r="46" spans="2:12" s="1" customFormat="1" ht="6.95" hidden="1" customHeight="1">
      <c r="B46" s="42"/>
      <c r="C46" s="43"/>
      <c r="D46" s="43"/>
      <c r="E46" s="43"/>
      <c r="F46" s="43"/>
      <c r="G46" s="43"/>
      <c r="H46" s="43"/>
      <c r="I46" s="109"/>
      <c r="J46" s="43"/>
      <c r="K46" s="43"/>
      <c r="L46" s="31"/>
    </row>
    <row r="47" spans="2:12" s="1" customFormat="1" ht="24.95" hidden="1" customHeight="1">
      <c r="B47" s="31"/>
      <c r="C47" s="21" t="s">
        <v>98</v>
      </c>
      <c r="I47" s="92"/>
      <c r="L47" s="31"/>
    </row>
    <row r="48" spans="2:12" s="1" customFormat="1" ht="6.95" hidden="1" customHeight="1">
      <c r="B48" s="31"/>
      <c r="I48" s="92"/>
      <c r="L48" s="31"/>
    </row>
    <row r="49" spans="2:47" s="1" customFormat="1" ht="12" hidden="1" customHeight="1">
      <c r="B49" s="31"/>
      <c r="C49" s="26" t="s">
        <v>15</v>
      </c>
      <c r="I49" s="92"/>
      <c r="L49" s="31"/>
    </row>
    <row r="50" spans="2:47" s="1" customFormat="1" ht="16.5" hidden="1" customHeight="1">
      <c r="B50" s="31"/>
      <c r="E50" s="249" t="str">
        <f>E7</f>
        <v>Zlepšení infrastruktury pro vzdělávání ZŠ Šafaříkova-stavební úpravy stávající infrastruktury</v>
      </c>
      <c r="F50" s="250"/>
      <c r="G50" s="250"/>
      <c r="H50" s="250"/>
      <c r="I50" s="92"/>
      <c r="L50" s="31"/>
    </row>
    <row r="51" spans="2:47" ht="12" hidden="1" customHeight="1">
      <c r="B51" s="20"/>
      <c r="C51" s="26" t="s">
        <v>94</v>
      </c>
      <c r="L51" s="20"/>
    </row>
    <row r="52" spans="2:47" s="1" customFormat="1" ht="16.5" hidden="1" customHeight="1">
      <c r="B52" s="31"/>
      <c r="E52" s="249" t="s">
        <v>95</v>
      </c>
      <c r="F52" s="224"/>
      <c r="G52" s="224"/>
      <c r="H52" s="224"/>
      <c r="I52" s="92"/>
      <c r="L52" s="31"/>
    </row>
    <row r="53" spans="2:47" s="1" customFormat="1" ht="12" hidden="1" customHeight="1">
      <c r="B53" s="31"/>
      <c r="C53" s="26" t="s">
        <v>96</v>
      </c>
      <c r="I53" s="92"/>
      <c r="L53" s="31"/>
    </row>
    <row r="54" spans="2:47" s="1" customFormat="1" ht="16.5" hidden="1" customHeight="1">
      <c r="B54" s="31"/>
      <c r="E54" s="225" t="str">
        <f>E11</f>
        <v>02 - Elektroinstalace</v>
      </c>
      <c r="F54" s="224"/>
      <c r="G54" s="224"/>
      <c r="H54" s="224"/>
      <c r="I54" s="92"/>
      <c r="L54" s="31"/>
    </row>
    <row r="55" spans="2:47" s="1" customFormat="1" ht="6.95" hidden="1" customHeight="1">
      <c r="B55" s="31"/>
      <c r="I55" s="92"/>
      <c r="L55" s="31"/>
    </row>
    <row r="56" spans="2:47" s="1" customFormat="1" ht="12" hidden="1" customHeight="1">
      <c r="B56" s="31"/>
      <c r="C56" s="26" t="s">
        <v>19</v>
      </c>
      <c r="F56" s="17" t="str">
        <f>F14</f>
        <v xml:space="preserve"> </v>
      </c>
      <c r="I56" s="93" t="s">
        <v>21</v>
      </c>
      <c r="J56" s="47" t="str">
        <f>IF(J14="","",J14)</f>
        <v>23. 1. 2019</v>
      </c>
      <c r="L56" s="31"/>
    </row>
    <row r="57" spans="2:47" s="1" customFormat="1" ht="6.95" hidden="1" customHeight="1">
      <c r="B57" s="31"/>
      <c r="I57" s="92"/>
      <c r="L57" s="31"/>
    </row>
    <row r="58" spans="2:47" s="1" customFormat="1" ht="13.7" hidden="1" customHeight="1">
      <c r="B58" s="31"/>
      <c r="C58" s="26" t="s">
        <v>23</v>
      </c>
      <c r="F58" s="17" t="str">
        <f>E17</f>
        <v>Město Valašské Meziříčí</v>
      </c>
      <c r="I58" s="93" t="s">
        <v>29</v>
      </c>
      <c r="J58" s="29" t="str">
        <f>E23</f>
        <v xml:space="preserve"> </v>
      </c>
      <c r="L58" s="31"/>
    </row>
    <row r="59" spans="2:47" s="1" customFormat="1" ht="13.7" hidden="1" customHeight="1">
      <c r="B59" s="31"/>
      <c r="C59" s="26" t="s">
        <v>27</v>
      </c>
      <c r="F59" s="17" t="str">
        <f>IF(E20="","",E20)</f>
        <v>Vyplň údaj</v>
      </c>
      <c r="I59" s="93" t="s">
        <v>32</v>
      </c>
      <c r="J59" s="29" t="str">
        <f>E26</f>
        <v>Fajfrová Irena</v>
      </c>
      <c r="L59" s="31"/>
    </row>
    <row r="60" spans="2:47" s="1" customFormat="1" ht="10.35" hidden="1" customHeight="1">
      <c r="B60" s="31"/>
      <c r="I60" s="92"/>
      <c r="L60" s="31"/>
    </row>
    <row r="61" spans="2:47" s="1" customFormat="1" ht="29.25" hidden="1" customHeight="1">
      <c r="B61" s="31"/>
      <c r="C61" s="110" t="s">
        <v>99</v>
      </c>
      <c r="D61" s="101"/>
      <c r="E61" s="101"/>
      <c r="F61" s="101"/>
      <c r="G61" s="101"/>
      <c r="H61" s="101"/>
      <c r="I61" s="111"/>
      <c r="J61" s="112" t="s">
        <v>100</v>
      </c>
      <c r="K61" s="101"/>
      <c r="L61" s="31"/>
    </row>
    <row r="62" spans="2:47" s="1" customFormat="1" ht="10.35" hidden="1" customHeight="1">
      <c r="B62" s="31"/>
      <c r="I62" s="92"/>
      <c r="L62" s="31"/>
    </row>
    <row r="63" spans="2:47" s="1" customFormat="1" ht="22.9" hidden="1" customHeight="1">
      <c r="B63" s="31"/>
      <c r="C63" s="113" t="s">
        <v>101</v>
      </c>
      <c r="I63" s="92"/>
      <c r="J63" s="61">
        <f>J90</f>
        <v>0</v>
      </c>
      <c r="L63" s="31"/>
      <c r="AU63" s="17" t="s">
        <v>102</v>
      </c>
    </row>
    <row r="64" spans="2:47" s="8" customFormat="1" ht="24.95" hidden="1" customHeight="1">
      <c r="B64" s="114"/>
      <c r="D64" s="115" t="s">
        <v>129</v>
      </c>
      <c r="E64" s="116"/>
      <c r="F64" s="116"/>
      <c r="G64" s="116"/>
      <c r="H64" s="116"/>
      <c r="I64" s="117"/>
      <c r="J64" s="118">
        <f>J91</f>
        <v>0</v>
      </c>
      <c r="L64" s="114"/>
    </row>
    <row r="65" spans="2:12" s="9" customFormat="1" ht="19.899999999999999" hidden="1" customHeight="1">
      <c r="B65" s="119"/>
      <c r="D65" s="120" t="s">
        <v>1702</v>
      </c>
      <c r="E65" s="121"/>
      <c r="F65" s="121"/>
      <c r="G65" s="121"/>
      <c r="H65" s="121"/>
      <c r="I65" s="122"/>
      <c r="J65" s="123">
        <f>J92</f>
        <v>0</v>
      </c>
      <c r="L65" s="119"/>
    </row>
    <row r="66" spans="2:12" s="8" customFormat="1" ht="24.95" hidden="1" customHeight="1">
      <c r="B66" s="114"/>
      <c r="D66" s="115" t="s">
        <v>131</v>
      </c>
      <c r="E66" s="116"/>
      <c r="F66" s="116"/>
      <c r="G66" s="116"/>
      <c r="H66" s="116"/>
      <c r="I66" s="117"/>
      <c r="J66" s="118">
        <f>J94</f>
        <v>0</v>
      </c>
      <c r="L66" s="114"/>
    </row>
    <row r="67" spans="2:12" s="9" customFormat="1" ht="19.899999999999999" hidden="1" customHeight="1">
      <c r="B67" s="119"/>
      <c r="D67" s="120" t="s">
        <v>133</v>
      </c>
      <c r="E67" s="121"/>
      <c r="F67" s="121"/>
      <c r="G67" s="121"/>
      <c r="H67" s="121"/>
      <c r="I67" s="122"/>
      <c r="J67" s="123">
        <f>J95</f>
        <v>0</v>
      </c>
      <c r="L67" s="119"/>
    </row>
    <row r="68" spans="2:12" s="9" customFormat="1" ht="19.899999999999999" hidden="1" customHeight="1">
      <c r="B68" s="119"/>
      <c r="D68" s="120" t="s">
        <v>135</v>
      </c>
      <c r="E68" s="121"/>
      <c r="F68" s="121"/>
      <c r="G68" s="121"/>
      <c r="H68" s="121"/>
      <c r="I68" s="122"/>
      <c r="J68" s="123">
        <f>J97</f>
        <v>0</v>
      </c>
      <c r="L68" s="119"/>
    </row>
    <row r="69" spans="2:12" s="1" customFormat="1" ht="21.75" hidden="1" customHeight="1">
      <c r="B69" s="31"/>
      <c r="I69" s="92"/>
      <c r="L69" s="31"/>
    </row>
    <row r="70" spans="2:12" s="1" customFormat="1" ht="6.95" hidden="1" customHeight="1">
      <c r="B70" s="40"/>
      <c r="C70" s="41"/>
      <c r="D70" s="41"/>
      <c r="E70" s="41"/>
      <c r="F70" s="41"/>
      <c r="G70" s="41"/>
      <c r="H70" s="41"/>
      <c r="I70" s="108"/>
      <c r="J70" s="41"/>
      <c r="K70" s="41"/>
      <c r="L70" s="31"/>
    </row>
    <row r="71" spans="2:12" ht="11.25" hidden="1"/>
    <row r="72" spans="2:12" ht="11.25" hidden="1"/>
    <row r="73" spans="2:12" ht="11.25" hidden="1"/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109"/>
      <c r="J74" s="43"/>
      <c r="K74" s="43"/>
      <c r="L74" s="31"/>
    </row>
    <row r="75" spans="2:12" s="1" customFormat="1" ht="24.95" customHeight="1">
      <c r="B75" s="31"/>
      <c r="C75" s="21" t="s">
        <v>136</v>
      </c>
      <c r="I75" s="92"/>
      <c r="L75" s="31"/>
    </row>
    <row r="76" spans="2:12" s="1" customFormat="1" ht="6.95" customHeight="1">
      <c r="B76" s="31"/>
      <c r="I76" s="92"/>
      <c r="L76" s="31"/>
    </row>
    <row r="77" spans="2:12" s="1" customFormat="1" ht="12" customHeight="1">
      <c r="B77" s="31"/>
      <c r="C77" s="26" t="s">
        <v>15</v>
      </c>
      <c r="I77" s="92"/>
      <c r="L77" s="31"/>
    </row>
    <row r="78" spans="2:12" s="1" customFormat="1" ht="16.5" customHeight="1">
      <c r="B78" s="31"/>
      <c r="E78" s="249" t="str">
        <f>E7</f>
        <v>Zlepšení infrastruktury pro vzdělávání ZŠ Šafaříkova-stavební úpravy stávající infrastruktury</v>
      </c>
      <c r="F78" s="250"/>
      <c r="G78" s="250"/>
      <c r="H78" s="250"/>
      <c r="I78" s="92"/>
      <c r="L78" s="31"/>
    </row>
    <row r="79" spans="2:12" ht="12" customHeight="1">
      <c r="B79" s="20"/>
      <c r="C79" s="26" t="s">
        <v>94</v>
      </c>
      <c r="L79" s="20"/>
    </row>
    <row r="80" spans="2:12" s="1" customFormat="1" ht="16.5" customHeight="1">
      <c r="B80" s="31"/>
      <c r="E80" s="249" t="s">
        <v>95</v>
      </c>
      <c r="F80" s="224"/>
      <c r="G80" s="224"/>
      <c r="H80" s="224"/>
      <c r="I80" s="92"/>
      <c r="L80" s="31"/>
    </row>
    <row r="81" spans="2:65" s="1" customFormat="1" ht="12" customHeight="1">
      <c r="B81" s="31"/>
      <c r="C81" s="26" t="s">
        <v>96</v>
      </c>
      <c r="I81" s="92"/>
      <c r="L81" s="31"/>
    </row>
    <row r="82" spans="2:65" s="1" customFormat="1" ht="16.5" customHeight="1">
      <c r="B82" s="31"/>
      <c r="E82" s="225" t="str">
        <f>E11</f>
        <v>02 - Elektroinstalace</v>
      </c>
      <c r="F82" s="224"/>
      <c r="G82" s="224"/>
      <c r="H82" s="224"/>
      <c r="I82" s="92"/>
      <c r="L82" s="31"/>
    </row>
    <row r="83" spans="2:65" s="1" customFormat="1" ht="6.95" customHeight="1">
      <c r="B83" s="31"/>
      <c r="I83" s="92"/>
      <c r="L83" s="31"/>
    </row>
    <row r="84" spans="2:65" s="1" customFormat="1" ht="12" customHeight="1">
      <c r="B84" s="31"/>
      <c r="C84" s="26" t="s">
        <v>19</v>
      </c>
      <c r="F84" s="17" t="str">
        <f>F14</f>
        <v xml:space="preserve"> </v>
      </c>
      <c r="I84" s="93" t="s">
        <v>21</v>
      </c>
      <c r="J84" s="47" t="str">
        <f>IF(J14="","",J14)</f>
        <v>23. 1. 2019</v>
      </c>
      <c r="L84" s="31"/>
    </row>
    <row r="85" spans="2:65" s="1" customFormat="1" ht="6.95" customHeight="1">
      <c r="B85" s="31"/>
      <c r="I85" s="92"/>
      <c r="L85" s="31"/>
    </row>
    <row r="86" spans="2:65" s="1" customFormat="1" ht="13.7" customHeight="1">
      <c r="B86" s="31"/>
      <c r="C86" s="26" t="s">
        <v>23</v>
      </c>
      <c r="F86" s="17" t="str">
        <f>E17</f>
        <v>Město Valašské Meziříčí</v>
      </c>
      <c r="I86" s="93" t="s">
        <v>29</v>
      </c>
      <c r="J86" s="29" t="str">
        <f>E23</f>
        <v xml:space="preserve"> </v>
      </c>
      <c r="L86" s="31"/>
    </row>
    <row r="87" spans="2:65" s="1" customFormat="1" ht="13.7" customHeight="1">
      <c r="B87" s="31"/>
      <c r="C87" s="26" t="s">
        <v>27</v>
      </c>
      <c r="F87" s="17" t="str">
        <f>IF(E20="","",E20)</f>
        <v>Vyplň údaj</v>
      </c>
      <c r="I87" s="93" t="s">
        <v>32</v>
      </c>
      <c r="J87" s="29" t="str">
        <f>E26</f>
        <v>Fajfrová Irena</v>
      </c>
      <c r="L87" s="31"/>
    </row>
    <row r="88" spans="2:65" s="1" customFormat="1" ht="10.35" customHeight="1">
      <c r="B88" s="31"/>
      <c r="I88" s="92"/>
      <c r="L88" s="31"/>
    </row>
    <row r="89" spans="2:65" s="10" customFormat="1" ht="29.25" customHeight="1">
      <c r="B89" s="124"/>
      <c r="C89" s="125" t="s">
        <v>137</v>
      </c>
      <c r="D89" s="126" t="s">
        <v>54</v>
      </c>
      <c r="E89" s="126" t="s">
        <v>50</v>
      </c>
      <c r="F89" s="126" t="s">
        <v>51</v>
      </c>
      <c r="G89" s="126" t="s">
        <v>138</v>
      </c>
      <c r="H89" s="126" t="s">
        <v>139</v>
      </c>
      <c r="I89" s="127" t="s">
        <v>140</v>
      </c>
      <c r="J89" s="126" t="s">
        <v>100</v>
      </c>
      <c r="K89" s="128" t="s">
        <v>141</v>
      </c>
      <c r="L89" s="124"/>
      <c r="M89" s="54" t="s">
        <v>1</v>
      </c>
      <c r="N89" s="55" t="s">
        <v>39</v>
      </c>
      <c r="O89" s="55" t="s">
        <v>142</v>
      </c>
      <c r="P89" s="55" t="s">
        <v>143</v>
      </c>
      <c r="Q89" s="55" t="s">
        <v>144</v>
      </c>
      <c r="R89" s="55" t="s">
        <v>145</v>
      </c>
      <c r="S89" s="55" t="s">
        <v>146</v>
      </c>
      <c r="T89" s="56" t="s">
        <v>147</v>
      </c>
    </row>
    <row r="90" spans="2:65" s="1" customFormat="1" ht="22.9" customHeight="1">
      <c r="B90" s="31"/>
      <c r="C90" s="59" t="s">
        <v>148</v>
      </c>
      <c r="I90" s="92"/>
      <c r="J90" s="129">
        <f>BK90</f>
        <v>0</v>
      </c>
      <c r="L90" s="31"/>
      <c r="M90" s="57"/>
      <c r="N90" s="48"/>
      <c r="O90" s="48"/>
      <c r="P90" s="130">
        <f>P91+P94</f>
        <v>0</v>
      </c>
      <c r="Q90" s="48"/>
      <c r="R90" s="130">
        <f>R91+R94</f>
        <v>0</v>
      </c>
      <c r="S90" s="48"/>
      <c r="T90" s="131">
        <f>T91+T94</f>
        <v>0</v>
      </c>
      <c r="AT90" s="17" t="s">
        <v>68</v>
      </c>
      <c r="AU90" s="17" t="s">
        <v>102</v>
      </c>
      <c r="BK90" s="132">
        <f>BK91+BK94</f>
        <v>0</v>
      </c>
    </row>
    <row r="91" spans="2:65" s="11" customFormat="1" ht="25.9" customHeight="1">
      <c r="B91" s="133"/>
      <c r="D91" s="134" t="s">
        <v>68</v>
      </c>
      <c r="E91" s="135" t="s">
        <v>266</v>
      </c>
      <c r="F91" s="135" t="s">
        <v>1643</v>
      </c>
      <c r="I91" s="136"/>
      <c r="J91" s="137">
        <f>BK91</f>
        <v>0</v>
      </c>
      <c r="L91" s="133"/>
      <c r="M91" s="138"/>
      <c r="N91" s="139"/>
      <c r="O91" s="139"/>
      <c r="P91" s="140">
        <f>P92</f>
        <v>0</v>
      </c>
      <c r="Q91" s="139"/>
      <c r="R91" s="140">
        <f>R92</f>
        <v>0</v>
      </c>
      <c r="S91" s="139"/>
      <c r="T91" s="141">
        <f>T92</f>
        <v>0</v>
      </c>
      <c r="AR91" s="134" t="s">
        <v>169</v>
      </c>
      <c r="AT91" s="142" t="s">
        <v>68</v>
      </c>
      <c r="AU91" s="142" t="s">
        <v>69</v>
      </c>
      <c r="AY91" s="134" t="s">
        <v>151</v>
      </c>
      <c r="BK91" s="143">
        <f>BK92</f>
        <v>0</v>
      </c>
    </row>
    <row r="92" spans="2:65" s="11" customFormat="1" ht="22.9" customHeight="1">
      <c r="B92" s="133"/>
      <c r="D92" s="134" t="s">
        <v>68</v>
      </c>
      <c r="E92" s="144" t="s">
        <v>1703</v>
      </c>
      <c r="F92" s="144" t="s">
        <v>1704</v>
      </c>
      <c r="I92" s="136"/>
      <c r="J92" s="145">
        <f>BK92</f>
        <v>0</v>
      </c>
      <c r="L92" s="133"/>
      <c r="M92" s="138"/>
      <c r="N92" s="139"/>
      <c r="O92" s="139"/>
      <c r="P92" s="140">
        <f>P93</f>
        <v>0</v>
      </c>
      <c r="Q92" s="139"/>
      <c r="R92" s="140">
        <f>R93</f>
        <v>0</v>
      </c>
      <c r="S92" s="139"/>
      <c r="T92" s="141">
        <f>T93</f>
        <v>0</v>
      </c>
      <c r="AR92" s="134" t="s">
        <v>169</v>
      </c>
      <c r="AT92" s="142" t="s">
        <v>68</v>
      </c>
      <c r="AU92" s="142" t="s">
        <v>76</v>
      </c>
      <c r="AY92" s="134" t="s">
        <v>151</v>
      </c>
      <c r="BK92" s="143">
        <f>BK93</f>
        <v>0</v>
      </c>
    </row>
    <row r="93" spans="2:65" s="1" customFormat="1" ht="16.5" customHeight="1">
      <c r="B93" s="146"/>
      <c r="C93" s="147" t="s">
        <v>76</v>
      </c>
      <c r="D93" s="147" t="s">
        <v>153</v>
      </c>
      <c r="E93" s="148" t="s">
        <v>1705</v>
      </c>
      <c r="F93" s="149" t="s">
        <v>1706</v>
      </c>
      <c r="G93" s="150" t="s">
        <v>1667</v>
      </c>
      <c r="H93" s="151">
        <v>1</v>
      </c>
      <c r="I93" s="152"/>
      <c r="J93" s="153">
        <f>ROUND(I93*H93,2)</f>
        <v>0</v>
      </c>
      <c r="K93" s="149" t="s">
        <v>1</v>
      </c>
      <c r="L93" s="31"/>
      <c r="M93" s="154" t="s">
        <v>1</v>
      </c>
      <c r="N93" s="155" t="s">
        <v>40</v>
      </c>
      <c r="O93" s="50"/>
      <c r="P93" s="156">
        <f>O93*H93</f>
        <v>0</v>
      </c>
      <c r="Q93" s="156">
        <v>0</v>
      </c>
      <c r="R93" s="156">
        <f>Q93*H93</f>
        <v>0</v>
      </c>
      <c r="S93" s="156">
        <v>0</v>
      </c>
      <c r="T93" s="157">
        <f>S93*H93</f>
        <v>0</v>
      </c>
      <c r="AR93" s="17" t="s">
        <v>496</v>
      </c>
      <c r="AT93" s="17" t="s">
        <v>153</v>
      </c>
      <c r="AU93" s="17" t="s">
        <v>78</v>
      </c>
      <c r="AY93" s="17" t="s">
        <v>151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7" t="s">
        <v>76</v>
      </c>
      <c r="BK93" s="158">
        <f>ROUND(I93*H93,2)</f>
        <v>0</v>
      </c>
      <c r="BL93" s="17" t="s">
        <v>496</v>
      </c>
      <c r="BM93" s="17" t="s">
        <v>1707</v>
      </c>
    </row>
    <row r="94" spans="2:65" s="11" customFormat="1" ht="25.9" customHeight="1">
      <c r="B94" s="133"/>
      <c r="D94" s="134" t="s">
        <v>68</v>
      </c>
      <c r="E94" s="135" t="s">
        <v>1650</v>
      </c>
      <c r="F94" s="135" t="s">
        <v>1651</v>
      </c>
      <c r="I94" s="136"/>
      <c r="J94" s="137">
        <f>BK94</f>
        <v>0</v>
      </c>
      <c r="L94" s="133"/>
      <c r="M94" s="138"/>
      <c r="N94" s="139"/>
      <c r="O94" s="139"/>
      <c r="P94" s="140">
        <f>P95+P97</f>
        <v>0</v>
      </c>
      <c r="Q94" s="139"/>
      <c r="R94" s="140">
        <f>R95+R97</f>
        <v>0</v>
      </c>
      <c r="S94" s="139"/>
      <c r="T94" s="141">
        <f>T95+T97</f>
        <v>0</v>
      </c>
      <c r="AR94" s="134" t="s">
        <v>176</v>
      </c>
      <c r="AT94" s="142" t="s">
        <v>68</v>
      </c>
      <c r="AU94" s="142" t="s">
        <v>69</v>
      </c>
      <c r="AY94" s="134" t="s">
        <v>151</v>
      </c>
      <c r="BK94" s="143">
        <f>BK95+BK97</f>
        <v>0</v>
      </c>
    </row>
    <row r="95" spans="2:65" s="11" customFormat="1" ht="22.9" customHeight="1">
      <c r="B95" s="133"/>
      <c r="D95" s="134" t="s">
        <v>68</v>
      </c>
      <c r="E95" s="144" t="s">
        <v>1663</v>
      </c>
      <c r="F95" s="144" t="s">
        <v>1664</v>
      </c>
      <c r="I95" s="136"/>
      <c r="J95" s="145">
        <f>BK95</f>
        <v>0</v>
      </c>
      <c r="L95" s="133"/>
      <c r="M95" s="138"/>
      <c r="N95" s="139"/>
      <c r="O95" s="139"/>
      <c r="P95" s="140">
        <f>P96</f>
        <v>0</v>
      </c>
      <c r="Q95" s="139"/>
      <c r="R95" s="140">
        <f>R96</f>
        <v>0</v>
      </c>
      <c r="S95" s="139"/>
      <c r="T95" s="141">
        <f>T96</f>
        <v>0</v>
      </c>
      <c r="AR95" s="134" t="s">
        <v>176</v>
      </c>
      <c r="AT95" s="142" t="s">
        <v>68</v>
      </c>
      <c r="AU95" s="142" t="s">
        <v>76</v>
      </c>
      <c r="AY95" s="134" t="s">
        <v>151</v>
      </c>
      <c r="BK95" s="143">
        <f>BK96</f>
        <v>0</v>
      </c>
    </row>
    <row r="96" spans="2:65" s="1" customFormat="1" ht="16.5" customHeight="1">
      <c r="B96" s="146"/>
      <c r="C96" s="147" t="s">
        <v>78</v>
      </c>
      <c r="D96" s="147" t="s">
        <v>153</v>
      </c>
      <c r="E96" s="148" t="s">
        <v>1666</v>
      </c>
      <c r="F96" s="149" t="s">
        <v>1664</v>
      </c>
      <c r="G96" s="150" t="s">
        <v>1667</v>
      </c>
      <c r="H96" s="151">
        <v>1</v>
      </c>
      <c r="I96" s="152"/>
      <c r="J96" s="153">
        <f>ROUND(I96*H96,2)</f>
        <v>0</v>
      </c>
      <c r="K96" s="149" t="s">
        <v>543</v>
      </c>
      <c r="L96" s="31"/>
      <c r="M96" s="154" t="s">
        <v>1</v>
      </c>
      <c r="N96" s="155" t="s">
        <v>40</v>
      </c>
      <c r="O96" s="50"/>
      <c r="P96" s="156">
        <f>O96*H96</f>
        <v>0</v>
      </c>
      <c r="Q96" s="156">
        <v>0</v>
      </c>
      <c r="R96" s="156">
        <f>Q96*H96</f>
        <v>0</v>
      </c>
      <c r="S96" s="156">
        <v>0</v>
      </c>
      <c r="T96" s="157">
        <f>S96*H96</f>
        <v>0</v>
      </c>
      <c r="AR96" s="17" t="s">
        <v>1668</v>
      </c>
      <c r="AT96" s="17" t="s">
        <v>153</v>
      </c>
      <c r="AU96" s="17" t="s">
        <v>78</v>
      </c>
      <c r="AY96" s="17" t="s">
        <v>151</v>
      </c>
      <c r="BE96" s="158">
        <f>IF(N96="základní",J96,0)</f>
        <v>0</v>
      </c>
      <c r="BF96" s="158">
        <f>IF(N96="snížená",J96,0)</f>
        <v>0</v>
      </c>
      <c r="BG96" s="158">
        <f>IF(N96="zákl. přenesená",J96,0)</f>
        <v>0</v>
      </c>
      <c r="BH96" s="158">
        <f>IF(N96="sníž. přenesená",J96,0)</f>
        <v>0</v>
      </c>
      <c r="BI96" s="158">
        <f>IF(N96="nulová",J96,0)</f>
        <v>0</v>
      </c>
      <c r="BJ96" s="17" t="s">
        <v>76</v>
      </c>
      <c r="BK96" s="158">
        <f>ROUND(I96*H96,2)</f>
        <v>0</v>
      </c>
      <c r="BL96" s="17" t="s">
        <v>1668</v>
      </c>
      <c r="BM96" s="17" t="s">
        <v>1708</v>
      </c>
    </row>
    <row r="97" spans="2:65" s="11" customFormat="1" ht="22.9" customHeight="1">
      <c r="B97" s="133"/>
      <c r="D97" s="134" t="s">
        <v>68</v>
      </c>
      <c r="E97" s="144" t="s">
        <v>1692</v>
      </c>
      <c r="F97" s="144" t="s">
        <v>1693</v>
      </c>
      <c r="I97" s="136"/>
      <c r="J97" s="145">
        <f>BK97</f>
        <v>0</v>
      </c>
      <c r="L97" s="133"/>
      <c r="M97" s="138"/>
      <c r="N97" s="139"/>
      <c r="O97" s="139"/>
      <c r="P97" s="140">
        <f>P98</f>
        <v>0</v>
      </c>
      <c r="Q97" s="139"/>
      <c r="R97" s="140">
        <f>R98</f>
        <v>0</v>
      </c>
      <c r="S97" s="139"/>
      <c r="T97" s="141">
        <f>T98</f>
        <v>0</v>
      </c>
      <c r="AR97" s="134" t="s">
        <v>176</v>
      </c>
      <c r="AT97" s="142" t="s">
        <v>68</v>
      </c>
      <c r="AU97" s="142" t="s">
        <v>76</v>
      </c>
      <c r="AY97" s="134" t="s">
        <v>151</v>
      </c>
      <c r="BK97" s="143">
        <f>BK98</f>
        <v>0</v>
      </c>
    </row>
    <row r="98" spans="2:65" s="1" customFormat="1" ht="16.5" customHeight="1">
      <c r="B98" s="146"/>
      <c r="C98" s="147" t="s">
        <v>169</v>
      </c>
      <c r="D98" s="147" t="s">
        <v>153</v>
      </c>
      <c r="E98" s="148" t="s">
        <v>1695</v>
      </c>
      <c r="F98" s="149" t="s">
        <v>1693</v>
      </c>
      <c r="G98" s="150" t="s">
        <v>1667</v>
      </c>
      <c r="H98" s="151">
        <v>1</v>
      </c>
      <c r="I98" s="152"/>
      <c r="J98" s="153">
        <f>ROUND(I98*H98,2)</f>
        <v>0</v>
      </c>
      <c r="K98" s="149" t="s">
        <v>543</v>
      </c>
      <c r="L98" s="31"/>
      <c r="M98" s="202" t="s">
        <v>1</v>
      </c>
      <c r="N98" s="203" t="s">
        <v>40</v>
      </c>
      <c r="O98" s="20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AR98" s="17" t="s">
        <v>1668</v>
      </c>
      <c r="AT98" s="17" t="s">
        <v>153</v>
      </c>
      <c r="AU98" s="17" t="s">
        <v>78</v>
      </c>
      <c r="AY98" s="17" t="s">
        <v>151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7" t="s">
        <v>76</v>
      </c>
      <c r="BK98" s="158">
        <f>ROUND(I98*H98,2)</f>
        <v>0</v>
      </c>
      <c r="BL98" s="17" t="s">
        <v>1668</v>
      </c>
      <c r="BM98" s="17" t="s">
        <v>1709</v>
      </c>
    </row>
    <row r="99" spans="2:65" s="1" customFormat="1" ht="6.95" customHeight="1">
      <c r="B99" s="40"/>
      <c r="C99" s="41"/>
      <c r="D99" s="41"/>
      <c r="E99" s="41"/>
      <c r="F99" s="41"/>
      <c r="G99" s="41"/>
      <c r="H99" s="41"/>
      <c r="I99" s="108"/>
      <c r="J99" s="41"/>
      <c r="K99" s="41"/>
      <c r="L99" s="31"/>
    </row>
  </sheetData>
  <autoFilter ref="C89:K98" xr:uid="{00000000-0009-0000-0000-000002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0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78</v>
      </c>
    </row>
    <row r="4" spans="2:46" ht="24.95" customHeight="1">
      <c r="B4" s="20"/>
      <c r="D4" s="21" t="s">
        <v>93</v>
      </c>
      <c r="L4" s="20"/>
      <c r="M4" s="22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15</v>
      </c>
      <c r="L6" s="20"/>
    </row>
    <row r="7" spans="2:46" ht="16.5" customHeight="1">
      <c r="B7" s="20"/>
      <c r="E7" s="249" t="str">
        <f>'Rekapitulace stavby'!K6</f>
        <v>Zlepšení infrastruktury pro vzdělávání ZŠ Šafaříkova-stavební úpravy stávající infrastruktury</v>
      </c>
      <c r="F7" s="250"/>
      <c r="G7" s="250"/>
      <c r="H7" s="250"/>
      <c r="L7" s="20"/>
    </row>
    <row r="8" spans="2:46" s="1" customFormat="1" ht="12" customHeight="1">
      <c r="B8" s="31"/>
      <c r="D8" s="26" t="s">
        <v>94</v>
      </c>
      <c r="I8" s="92"/>
      <c r="L8" s="31"/>
    </row>
    <row r="9" spans="2:46" s="1" customFormat="1" ht="36.950000000000003" customHeight="1">
      <c r="B9" s="31"/>
      <c r="E9" s="225" t="s">
        <v>1710</v>
      </c>
      <c r="F9" s="224"/>
      <c r="G9" s="224"/>
      <c r="H9" s="224"/>
      <c r="I9" s="92"/>
      <c r="L9" s="31"/>
    </row>
    <row r="10" spans="2:46" s="1" customFormat="1" ht="11.25">
      <c r="B10" s="31"/>
      <c r="I10" s="92"/>
      <c r="L10" s="31"/>
    </row>
    <row r="11" spans="2:46" s="1" customFormat="1" ht="12" customHeight="1">
      <c r="B11" s="31"/>
      <c r="D11" s="26" t="s">
        <v>17</v>
      </c>
      <c r="F11" s="17" t="s">
        <v>1</v>
      </c>
      <c r="I11" s="93" t="s">
        <v>18</v>
      </c>
      <c r="J11" s="17" t="s">
        <v>1</v>
      </c>
      <c r="L11" s="31"/>
    </row>
    <row r="12" spans="2:46" s="1" customFormat="1" ht="12" customHeight="1">
      <c r="B12" s="31"/>
      <c r="D12" s="26" t="s">
        <v>19</v>
      </c>
      <c r="F12" s="17" t="s">
        <v>30</v>
      </c>
      <c r="I12" s="93" t="s">
        <v>21</v>
      </c>
      <c r="J12" s="47" t="str">
        <f>'Rekapitulace stavby'!AN8</f>
        <v>23. 1. 2019</v>
      </c>
      <c r="L12" s="31"/>
    </row>
    <row r="13" spans="2:46" s="1" customFormat="1" ht="10.9" customHeight="1">
      <c r="B13" s="31"/>
      <c r="I13" s="92"/>
      <c r="L13" s="31"/>
    </row>
    <row r="14" spans="2:46" s="1" customFormat="1" ht="12" customHeight="1">
      <c r="B14" s="31"/>
      <c r="D14" s="26" t="s">
        <v>23</v>
      </c>
      <c r="I14" s="93" t="s">
        <v>24</v>
      </c>
      <c r="J14" s="17" t="str">
        <f>IF('Rekapitulace stavby'!AN10="","",'Rekapitulace stavby'!AN10)</f>
        <v/>
      </c>
      <c r="L14" s="31"/>
    </row>
    <row r="15" spans="2:46" s="1" customFormat="1" ht="18" customHeight="1">
      <c r="B15" s="31"/>
      <c r="E15" s="17" t="str">
        <f>IF('Rekapitulace stavby'!E11="","",'Rekapitulace stavby'!E11)</f>
        <v>Město Valašské Meziříčí</v>
      </c>
      <c r="I15" s="93" t="s">
        <v>26</v>
      </c>
      <c r="J15" s="17" t="str">
        <f>IF('Rekapitulace stavby'!AN11="","",'Rekapitulace stavby'!AN11)</f>
        <v/>
      </c>
      <c r="L15" s="31"/>
    </row>
    <row r="16" spans="2:46" s="1" customFormat="1" ht="6.95" customHeight="1">
      <c r="B16" s="31"/>
      <c r="I16" s="92"/>
      <c r="L16" s="31"/>
    </row>
    <row r="17" spans="2:12" s="1" customFormat="1" ht="12" customHeight="1">
      <c r="B17" s="31"/>
      <c r="D17" s="26" t="s">
        <v>27</v>
      </c>
      <c r="I17" s="93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51" t="str">
        <f>'Rekapitulace stavby'!E14</f>
        <v>Vyplň údaj</v>
      </c>
      <c r="F18" s="228"/>
      <c r="G18" s="228"/>
      <c r="H18" s="228"/>
      <c r="I18" s="93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I19" s="92"/>
      <c r="L19" s="31"/>
    </row>
    <row r="20" spans="2:12" s="1" customFormat="1" ht="12" customHeight="1">
      <c r="B20" s="31"/>
      <c r="D20" s="26" t="s">
        <v>29</v>
      </c>
      <c r="I20" s="93" t="s">
        <v>24</v>
      </c>
      <c r="J20" s="17" t="str">
        <f>IF('Rekapitulace stavby'!AN16="","",'Rekapitulace stavby'!AN16)</f>
        <v/>
      </c>
      <c r="L20" s="31"/>
    </row>
    <row r="21" spans="2:12" s="1" customFormat="1" ht="18" customHeight="1">
      <c r="B21" s="31"/>
      <c r="E21" s="17" t="str">
        <f>IF('Rekapitulace stavby'!E17="","",'Rekapitulace stavby'!E17)</f>
        <v xml:space="preserve"> </v>
      </c>
      <c r="I21" s="93" t="s">
        <v>26</v>
      </c>
      <c r="J21" s="17" t="str">
        <f>IF('Rekapitulace stavby'!AN17="","",'Rekapitulace stavby'!AN17)</f>
        <v/>
      </c>
      <c r="L21" s="31"/>
    </row>
    <row r="22" spans="2:12" s="1" customFormat="1" ht="6.95" customHeight="1">
      <c r="B22" s="31"/>
      <c r="I22" s="92"/>
      <c r="L22" s="31"/>
    </row>
    <row r="23" spans="2:12" s="1" customFormat="1" ht="12" customHeight="1">
      <c r="B23" s="31"/>
      <c r="D23" s="26" t="s">
        <v>32</v>
      </c>
      <c r="I23" s="93" t="s">
        <v>24</v>
      </c>
      <c r="J23" s="17" t="str">
        <f>IF('Rekapitulace stavby'!AN19="","",'Rekapitulace stavby'!AN19)</f>
        <v/>
      </c>
      <c r="L23" s="31"/>
    </row>
    <row r="24" spans="2:12" s="1" customFormat="1" ht="18" customHeight="1">
      <c r="B24" s="31"/>
      <c r="E24" s="17" t="str">
        <f>IF('Rekapitulace stavby'!E20="","",'Rekapitulace stavby'!E20)</f>
        <v>Fajfrová Irena</v>
      </c>
      <c r="I24" s="93" t="s">
        <v>26</v>
      </c>
      <c r="J24" s="17" t="str">
        <f>IF('Rekapitulace stavby'!AN20="","",'Rekapitulace stavby'!AN20)</f>
        <v/>
      </c>
      <c r="L24" s="31"/>
    </row>
    <row r="25" spans="2:12" s="1" customFormat="1" ht="6.95" customHeight="1">
      <c r="B25" s="31"/>
      <c r="I25" s="92"/>
      <c r="L25" s="31"/>
    </row>
    <row r="26" spans="2:12" s="1" customFormat="1" ht="12" customHeight="1">
      <c r="B26" s="31"/>
      <c r="D26" s="26" t="s">
        <v>34</v>
      </c>
      <c r="I26" s="92"/>
      <c r="L26" s="31"/>
    </row>
    <row r="27" spans="2:12" s="7" customFormat="1" ht="16.5" customHeight="1">
      <c r="B27" s="94"/>
      <c r="E27" s="232" t="s">
        <v>1</v>
      </c>
      <c r="F27" s="232"/>
      <c r="G27" s="232"/>
      <c r="H27" s="232"/>
      <c r="I27" s="95"/>
      <c r="L27" s="94"/>
    </row>
    <row r="28" spans="2:12" s="1" customFormat="1" ht="6.95" customHeight="1">
      <c r="B28" s="31"/>
      <c r="I28" s="92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96"/>
      <c r="J29" s="48"/>
      <c r="K29" s="48"/>
      <c r="L29" s="31"/>
    </row>
    <row r="30" spans="2:12" s="1" customFormat="1" ht="25.35" customHeight="1">
      <c r="B30" s="31"/>
      <c r="D30" s="97" t="s">
        <v>35</v>
      </c>
      <c r="I30" s="92"/>
      <c r="J30" s="61">
        <f>ROUND(J99, 2)</f>
        <v>0</v>
      </c>
      <c r="L30" s="31"/>
    </row>
    <row r="31" spans="2:12" s="1" customFormat="1" ht="6.95" customHeight="1">
      <c r="B31" s="31"/>
      <c r="D31" s="48"/>
      <c r="E31" s="48"/>
      <c r="F31" s="48"/>
      <c r="G31" s="48"/>
      <c r="H31" s="48"/>
      <c r="I31" s="96"/>
      <c r="J31" s="48"/>
      <c r="K31" s="48"/>
      <c r="L31" s="31"/>
    </row>
    <row r="32" spans="2:12" s="1" customFormat="1" ht="14.45" customHeight="1">
      <c r="B32" s="31"/>
      <c r="F32" s="34" t="s">
        <v>37</v>
      </c>
      <c r="I32" s="98" t="s">
        <v>36</v>
      </c>
      <c r="J32" s="34" t="s">
        <v>38</v>
      </c>
      <c r="L32" s="31"/>
    </row>
    <row r="33" spans="2:12" s="1" customFormat="1" ht="14.45" customHeight="1">
      <c r="B33" s="31"/>
      <c r="D33" s="26" t="s">
        <v>39</v>
      </c>
      <c r="E33" s="26" t="s">
        <v>40</v>
      </c>
      <c r="F33" s="99">
        <f>ROUND((SUM(BE99:BE231)),  2)</f>
        <v>0</v>
      </c>
      <c r="I33" s="100">
        <v>0.21</v>
      </c>
      <c r="J33" s="99">
        <f>ROUND(((SUM(BE99:BE231))*I33),  2)</f>
        <v>0</v>
      </c>
      <c r="L33" s="31"/>
    </row>
    <row r="34" spans="2:12" s="1" customFormat="1" ht="14.45" customHeight="1">
      <c r="B34" s="31"/>
      <c r="E34" s="26" t="s">
        <v>41</v>
      </c>
      <c r="F34" s="99">
        <f>ROUND((SUM(BF99:BF231)),  2)</f>
        <v>0</v>
      </c>
      <c r="I34" s="100">
        <v>0.15</v>
      </c>
      <c r="J34" s="99">
        <f>ROUND(((SUM(BF99:BF231))*I34),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9">
        <f>ROUND((SUM(BG99:BG231)),  2)</f>
        <v>0</v>
      </c>
      <c r="I35" s="100">
        <v>0.21</v>
      </c>
      <c r="J35" s="99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9">
        <f>ROUND((SUM(BH99:BH231)),  2)</f>
        <v>0</v>
      </c>
      <c r="I36" s="100">
        <v>0.15</v>
      </c>
      <c r="J36" s="99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99">
        <f>ROUND((SUM(BI99:BI231)),  2)</f>
        <v>0</v>
      </c>
      <c r="I37" s="100">
        <v>0</v>
      </c>
      <c r="J37" s="99">
        <f>0</f>
        <v>0</v>
      </c>
      <c r="L37" s="31"/>
    </row>
    <row r="38" spans="2:12" s="1" customFormat="1" ht="6.95" customHeight="1">
      <c r="B38" s="31"/>
      <c r="I38" s="92"/>
      <c r="L38" s="31"/>
    </row>
    <row r="39" spans="2:12" s="1" customFormat="1" ht="25.35" customHeight="1">
      <c r="B39" s="31"/>
      <c r="C39" s="101"/>
      <c r="D39" s="102" t="s">
        <v>45</v>
      </c>
      <c r="E39" s="52"/>
      <c r="F39" s="52"/>
      <c r="G39" s="103" t="s">
        <v>46</v>
      </c>
      <c r="H39" s="104" t="s">
        <v>47</v>
      </c>
      <c r="I39" s="105"/>
      <c r="J39" s="106">
        <f>SUM(J30:J37)</f>
        <v>0</v>
      </c>
      <c r="K39" s="107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108"/>
      <c r="J40" s="41"/>
      <c r="K40" s="41"/>
      <c r="L40" s="31"/>
    </row>
    <row r="44" spans="2:12" s="1" customFormat="1" ht="6.95" hidden="1" customHeight="1">
      <c r="B44" s="42"/>
      <c r="C44" s="43"/>
      <c r="D44" s="43"/>
      <c r="E44" s="43"/>
      <c r="F44" s="43"/>
      <c r="G44" s="43"/>
      <c r="H44" s="43"/>
      <c r="I44" s="109"/>
      <c r="J44" s="43"/>
      <c r="K44" s="43"/>
      <c r="L44" s="31"/>
    </row>
    <row r="45" spans="2:12" s="1" customFormat="1" ht="24.95" hidden="1" customHeight="1">
      <c r="B45" s="31"/>
      <c r="C45" s="21" t="s">
        <v>98</v>
      </c>
      <c r="I45" s="92"/>
      <c r="L45" s="31"/>
    </row>
    <row r="46" spans="2:12" s="1" customFormat="1" ht="6.95" hidden="1" customHeight="1">
      <c r="B46" s="31"/>
      <c r="I46" s="92"/>
      <c r="L46" s="31"/>
    </row>
    <row r="47" spans="2:12" s="1" customFormat="1" ht="12" hidden="1" customHeight="1">
      <c r="B47" s="31"/>
      <c r="C47" s="26" t="s">
        <v>15</v>
      </c>
      <c r="I47" s="92"/>
      <c r="L47" s="31"/>
    </row>
    <row r="48" spans="2:12" s="1" customFormat="1" ht="16.5" hidden="1" customHeight="1">
      <c r="B48" s="31"/>
      <c r="E48" s="249" t="str">
        <f>E7</f>
        <v>Zlepšení infrastruktury pro vzdělávání ZŠ Šafaříkova-stavební úpravy stávající infrastruktury</v>
      </c>
      <c r="F48" s="250"/>
      <c r="G48" s="250"/>
      <c r="H48" s="250"/>
      <c r="I48" s="92"/>
      <c r="L48" s="31"/>
    </row>
    <row r="49" spans="2:47" s="1" customFormat="1" ht="12" hidden="1" customHeight="1">
      <c r="B49" s="31"/>
      <c r="C49" s="26" t="s">
        <v>94</v>
      </c>
      <c r="I49" s="92"/>
      <c r="L49" s="31"/>
    </row>
    <row r="50" spans="2:47" s="1" customFormat="1" ht="16.5" hidden="1" customHeight="1">
      <c r="B50" s="31"/>
      <c r="E50" s="225" t="str">
        <f>E9</f>
        <v xml:space="preserve">002 - SO 02 Zlepšení infrastruktury pro rozvoj klíčových kompetencí a zajištění bezbariérovosti-ZŠ VM  </v>
      </c>
      <c r="F50" s="224"/>
      <c r="G50" s="224"/>
      <c r="H50" s="224"/>
      <c r="I50" s="92"/>
      <c r="L50" s="31"/>
    </row>
    <row r="51" spans="2:47" s="1" customFormat="1" ht="6.95" hidden="1" customHeight="1">
      <c r="B51" s="31"/>
      <c r="I51" s="92"/>
      <c r="L51" s="31"/>
    </row>
    <row r="52" spans="2:47" s="1" customFormat="1" ht="12" hidden="1" customHeight="1">
      <c r="B52" s="31"/>
      <c r="C52" s="26" t="s">
        <v>19</v>
      </c>
      <c r="F52" s="17" t="str">
        <f>F12</f>
        <v xml:space="preserve"> </v>
      </c>
      <c r="I52" s="93" t="s">
        <v>21</v>
      </c>
      <c r="J52" s="47" t="str">
        <f>IF(J12="","",J12)</f>
        <v>23. 1. 2019</v>
      </c>
      <c r="L52" s="31"/>
    </row>
    <row r="53" spans="2:47" s="1" customFormat="1" ht="6.95" hidden="1" customHeight="1">
      <c r="B53" s="31"/>
      <c r="I53" s="92"/>
      <c r="L53" s="31"/>
    </row>
    <row r="54" spans="2:47" s="1" customFormat="1" ht="13.7" hidden="1" customHeight="1">
      <c r="B54" s="31"/>
      <c r="C54" s="26" t="s">
        <v>23</v>
      </c>
      <c r="F54" s="17" t="str">
        <f>E15</f>
        <v>Město Valašské Meziříčí</v>
      </c>
      <c r="I54" s="93" t="s">
        <v>29</v>
      </c>
      <c r="J54" s="29" t="str">
        <f>E21</f>
        <v xml:space="preserve"> </v>
      </c>
      <c r="L54" s="31"/>
    </row>
    <row r="55" spans="2:47" s="1" customFormat="1" ht="13.7" hidden="1" customHeight="1">
      <c r="B55" s="31"/>
      <c r="C55" s="26" t="s">
        <v>27</v>
      </c>
      <c r="F55" s="17" t="str">
        <f>IF(E18="","",E18)</f>
        <v>Vyplň údaj</v>
      </c>
      <c r="I55" s="93" t="s">
        <v>32</v>
      </c>
      <c r="J55" s="29" t="str">
        <f>E24</f>
        <v>Fajfrová Irena</v>
      </c>
      <c r="L55" s="31"/>
    </row>
    <row r="56" spans="2:47" s="1" customFormat="1" ht="10.35" hidden="1" customHeight="1">
      <c r="B56" s="31"/>
      <c r="I56" s="92"/>
      <c r="L56" s="31"/>
    </row>
    <row r="57" spans="2:47" s="1" customFormat="1" ht="29.25" hidden="1" customHeight="1">
      <c r="B57" s="31"/>
      <c r="C57" s="110" t="s">
        <v>99</v>
      </c>
      <c r="D57" s="101"/>
      <c r="E57" s="101"/>
      <c r="F57" s="101"/>
      <c r="G57" s="101"/>
      <c r="H57" s="101"/>
      <c r="I57" s="111"/>
      <c r="J57" s="112" t="s">
        <v>100</v>
      </c>
      <c r="K57" s="101"/>
      <c r="L57" s="31"/>
    </row>
    <row r="58" spans="2:47" s="1" customFormat="1" ht="10.35" hidden="1" customHeight="1">
      <c r="B58" s="31"/>
      <c r="I58" s="92"/>
      <c r="L58" s="31"/>
    </row>
    <row r="59" spans="2:47" s="1" customFormat="1" ht="22.9" hidden="1" customHeight="1">
      <c r="B59" s="31"/>
      <c r="C59" s="113" t="s">
        <v>101</v>
      </c>
      <c r="I59" s="92"/>
      <c r="J59" s="61">
        <f>J99</f>
        <v>0</v>
      </c>
      <c r="L59" s="31"/>
      <c r="AU59" s="17" t="s">
        <v>102</v>
      </c>
    </row>
    <row r="60" spans="2:47" s="8" customFormat="1" ht="24.95" hidden="1" customHeight="1">
      <c r="B60" s="114"/>
      <c r="D60" s="115" t="s">
        <v>1711</v>
      </c>
      <c r="E60" s="116"/>
      <c r="F60" s="116"/>
      <c r="G60" s="116"/>
      <c r="H60" s="116"/>
      <c r="I60" s="117"/>
      <c r="J60" s="118">
        <f>J100</f>
        <v>0</v>
      </c>
      <c r="L60" s="114"/>
    </row>
    <row r="61" spans="2:47" s="8" customFormat="1" ht="24.95" hidden="1" customHeight="1">
      <c r="B61" s="114"/>
      <c r="D61" s="115" t="s">
        <v>1712</v>
      </c>
      <c r="E61" s="116"/>
      <c r="F61" s="116"/>
      <c r="G61" s="116"/>
      <c r="H61" s="116"/>
      <c r="I61" s="117"/>
      <c r="J61" s="118">
        <f>J102</f>
        <v>0</v>
      </c>
      <c r="L61" s="114"/>
    </row>
    <row r="62" spans="2:47" s="8" customFormat="1" ht="24.95" hidden="1" customHeight="1">
      <c r="B62" s="114"/>
      <c r="D62" s="115" t="s">
        <v>1713</v>
      </c>
      <c r="E62" s="116"/>
      <c r="F62" s="116"/>
      <c r="G62" s="116"/>
      <c r="H62" s="116"/>
      <c r="I62" s="117"/>
      <c r="J62" s="118">
        <f>J106</f>
        <v>0</v>
      </c>
      <c r="L62" s="114"/>
    </row>
    <row r="63" spans="2:47" s="8" customFormat="1" ht="24.95" hidden="1" customHeight="1">
      <c r="B63" s="114"/>
      <c r="D63" s="115" t="s">
        <v>1714</v>
      </c>
      <c r="E63" s="116"/>
      <c r="F63" s="116"/>
      <c r="G63" s="116"/>
      <c r="H63" s="116"/>
      <c r="I63" s="117"/>
      <c r="J63" s="118">
        <f>J110</f>
        <v>0</v>
      </c>
      <c r="L63" s="114"/>
    </row>
    <row r="64" spans="2:47" s="8" customFormat="1" ht="24.95" hidden="1" customHeight="1">
      <c r="B64" s="114"/>
      <c r="D64" s="115" t="s">
        <v>1715</v>
      </c>
      <c r="E64" s="116"/>
      <c r="F64" s="116"/>
      <c r="G64" s="116"/>
      <c r="H64" s="116"/>
      <c r="I64" s="117"/>
      <c r="J64" s="118">
        <f>J113</f>
        <v>0</v>
      </c>
      <c r="L64" s="114"/>
    </row>
    <row r="65" spans="2:12" s="8" customFormat="1" ht="24.95" hidden="1" customHeight="1">
      <c r="B65" s="114"/>
      <c r="D65" s="115" t="s">
        <v>1716</v>
      </c>
      <c r="E65" s="116"/>
      <c r="F65" s="116"/>
      <c r="G65" s="116"/>
      <c r="H65" s="116"/>
      <c r="I65" s="117"/>
      <c r="J65" s="118">
        <f>J116</f>
        <v>0</v>
      </c>
      <c r="L65" s="114"/>
    </row>
    <row r="66" spans="2:12" s="8" customFormat="1" ht="24.95" hidden="1" customHeight="1">
      <c r="B66" s="114"/>
      <c r="D66" s="115" t="s">
        <v>1717</v>
      </c>
      <c r="E66" s="116"/>
      <c r="F66" s="116"/>
      <c r="G66" s="116"/>
      <c r="H66" s="116"/>
      <c r="I66" s="117"/>
      <c r="J66" s="118">
        <f>J132</f>
        <v>0</v>
      </c>
      <c r="L66" s="114"/>
    </row>
    <row r="67" spans="2:12" s="8" customFormat="1" ht="24.95" hidden="1" customHeight="1">
      <c r="B67" s="114"/>
      <c r="D67" s="115" t="s">
        <v>1718</v>
      </c>
      <c r="E67" s="116"/>
      <c r="F67" s="116"/>
      <c r="G67" s="116"/>
      <c r="H67" s="116"/>
      <c r="I67" s="117"/>
      <c r="J67" s="118">
        <f>J145</f>
        <v>0</v>
      </c>
      <c r="L67" s="114"/>
    </row>
    <row r="68" spans="2:12" s="8" customFormat="1" ht="24.95" hidden="1" customHeight="1">
      <c r="B68" s="114"/>
      <c r="D68" s="115" t="s">
        <v>1719</v>
      </c>
      <c r="E68" s="116"/>
      <c r="F68" s="116"/>
      <c r="G68" s="116"/>
      <c r="H68" s="116"/>
      <c r="I68" s="117"/>
      <c r="J68" s="118">
        <f>J147</f>
        <v>0</v>
      </c>
      <c r="L68" s="114"/>
    </row>
    <row r="69" spans="2:12" s="8" customFormat="1" ht="24.95" hidden="1" customHeight="1">
      <c r="B69" s="114"/>
      <c r="D69" s="115" t="s">
        <v>1720</v>
      </c>
      <c r="E69" s="116"/>
      <c r="F69" s="116"/>
      <c r="G69" s="116"/>
      <c r="H69" s="116"/>
      <c r="I69" s="117"/>
      <c r="J69" s="118">
        <f>J169</f>
        <v>0</v>
      </c>
      <c r="L69" s="114"/>
    </row>
    <row r="70" spans="2:12" s="8" customFormat="1" ht="24.95" hidden="1" customHeight="1">
      <c r="B70" s="114"/>
      <c r="D70" s="115" t="s">
        <v>1721</v>
      </c>
      <c r="E70" s="116"/>
      <c r="F70" s="116"/>
      <c r="G70" s="116"/>
      <c r="H70" s="116"/>
      <c r="I70" s="117"/>
      <c r="J70" s="118">
        <f>J171</f>
        <v>0</v>
      </c>
      <c r="L70" s="114"/>
    </row>
    <row r="71" spans="2:12" s="8" customFormat="1" ht="24.95" hidden="1" customHeight="1">
      <c r="B71" s="114"/>
      <c r="D71" s="115" t="s">
        <v>1722</v>
      </c>
      <c r="E71" s="116"/>
      <c r="F71" s="116"/>
      <c r="G71" s="116"/>
      <c r="H71" s="116"/>
      <c r="I71" s="117"/>
      <c r="J71" s="118">
        <f>J188</f>
        <v>0</v>
      </c>
      <c r="L71" s="114"/>
    </row>
    <row r="72" spans="2:12" s="8" customFormat="1" ht="24.95" hidden="1" customHeight="1">
      <c r="B72" s="114"/>
      <c r="D72" s="115" t="s">
        <v>1723</v>
      </c>
      <c r="E72" s="116"/>
      <c r="F72" s="116"/>
      <c r="G72" s="116"/>
      <c r="H72" s="116"/>
      <c r="I72" s="117"/>
      <c r="J72" s="118">
        <f>J202</f>
        <v>0</v>
      </c>
      <c r="L72" s="114"/>
    </row>
    <row r="73" spans="2:12" s="8" customFormat="1" ht="24.95" hidden="1" customHeight="1">
      <c r="B73" s="114"/>
      <c r="D73" s="115" t="s">
        <v>1724</v>
      </c>
      <c r="E73" s="116"/>
      <c r="F73" s="116"/>
      <c r="G73" s="116"/>
      <c r="H73" s="116"/>
      <c r="I73" s="117"/>
      <c r="J73" s="118">
        <f>J207</f>
        <v>0</v>
      </c>
      <c r="L73" s="114"/>
    </row>
    <row r="74" spans="2:12" s="8" customFormat="1" ht="24.95" hidden="1" customHeight="1">
      <c r="B74" s="114"/>
      <c r="D74" s="115" t="s">
        <v>1725</v>
      </c>
      <c r="E74" s="116"/>
      <c r="F74" s="116"/>
      <c r="G74" s="116"/>
      <c r="H74" s="116"/>
      <c r="I74" s="117"/>
      <c r="J74" s="118">
        <f>J213</f>
        <v>0</v>
      </c>
      <c r="L74" s="114"/>
    </row>
    <row r="75" spans="2:12" s="8" customFormat="1" ht="24.95" hidden="1" customHeight="1">
      <c r="B75" s="114"/>
      <c r="D75" s="115" t="s">
        <v>1726</v>
      </c>
      <c r="E75" s="116"/>
      <c r="F75" s="116"/>
      <c r="G75" s="116"/>
      <c r="H75" s="116"/>
      <c r="I75" s="117"/>
      <c r="J75" s="118">
        <f>J221</f>
        <v>0</v>
      </c>
      <c r="L75" s="114"/>
    </row>
    <row r="76" spans="2:12" s="8" customFormat="1" ht="24.95" hidden="1" customHeight="1">
      <c r="B76" s="114"/>
      <c r="D76" s="115" t="s">
        <v>1727</v>
      </c>
      <c r="E76" s="116"/>
      <c r="F76" s="116"/>
      <c r="G76" s="116"/>
      <c r="H76" s="116"/>
      <c r="I76" s="117"/>
      <c r="J76" s="118">
        <f>J224</f>
        <v>0</v>
      </c>
      <c r="L76" s="114"/>
    </row>
    <row r="77" spans="2:12" s="8" customFormat="1" ht="24.95" hidden="1" customHeight="1">
      <c r="B77" s="114"/>
      <c r="D77" s="115" t="s">
        <v>131</v>
      </c>
      <c r="E77" s="116"/>
      <c r="F77" s="116"/>
      <c r="G77" s="116"/>
      <c r="H77" s="116"/>
      <c r="I77" s="117"/>
      <c r="J77" s="118">
        <f>J227</f>
        <v>0</v>
      </c>
      <c r="L77" s="114"/>
    </row>
    <row r="78" spans="2:12" s="9" customFormat="1" ht="19.899999999999999" hidden="1" customHeight="1">
      <c r="B78" s="119"/>
      <c r="D78" s="120" t="s">
        <v>133</v>
      </c>
      <c r="E78" s="121"/>
      <c r="F78" s="121"/>
      <c r="G78" s="121"/>
      <c r="H78" s="121"/>
      <c r="I78" s="122"/>
      <c r="J78" s="123">
        <f>J228</f>
        <v>0</v>
      </c>
      <c r="L78" s="119"/>
    </row>
    <row r="79" spans="2:12" s="9" customFormat="1" ht="19.899999999999999" hidden="1" customHeight="1">
      <c r="B79" s="119"/>
      <c r="D79" s="120" t="s">
        <v>135</v>
      </c>
      <c r="E79" s="121"/>
      <c r="F79" s="121"/>
      <c r="G79" s="121"/>
      <c r="H79" s="121"/>
      <c r="I79" s="122"/>
      <c r="J79" s="123">
        <f>J230</f>
        <v>0</v>
      </c>
      <c r="L79" s="119"/>
    </row>
    <row r="80" spans="2:12" s="1" customFormat="1" ht="21.75" hidden="1" customHeight="1">
      <c r="B80" s="31"/>
      <c r="I80" s="92"/>
      <c r="L80" s="31"/>
    </row>
    <row r="81" spans="2:12" s="1" customFormat="1" ht="6.95" hidden="1" customHeight="1">
      <c r="B81" s="40"/>
      <c r="C81" s="41"/>
      <c r="D81" s="41"/>
      <c r="E81" s="41"/>
      <c r="F81" s="41"/>
      <c r="G81" s="41"/>
      <c r="H81" s="41"/>
      <c r="I81" s="108"/>
      <c r="J81" s="41"/>
      <c r="K81" s="41"/>
      <c r="L81" s="31"/>
    </row>
    <row r="82" spans="2:12" ht="11.25" hidden="1"/>
    <row r="83" spans="2:12" ht="11.25" hidden="1"/>
    <row r="84" spans="2:12" ht="11.25" hidden="1"/>
    <row r="85" spans="2:12" s="1" customFormat="1" ht="6.95" customHeight="1">
      <c r="B85" s="42"/>
      <c r="C85" s="43"/>
      <c r="D85" s="43"/>
      <c r="E85" s="43"/>
      <c r="F85" s="43"/>
      <c r="G85" s="43"/>
      <c r="H85" s="43"/>
      <c r="I85" s="109"/>
      <c r="J85" s="43"/>
      <c r="K85" s="43"/>
      <c r="L85" s="31"/>
    </row>
    <row r="86" spans="2:12" s="1" customFormat="1" ht="24.95" customHeight="1">
      <c r="B86" s="31"/>
      <c r="C86" s="21" t="s">
        <v>136</v>
      </c>
      <c r="I86" s="92"/>
      <c r="L86" s="31"/>
    </row>
    <row r="87" spans="2:12" s="1" customFormat="1" ht="6.95" customHeight="1">
      <c r="B87" s="31"/>
      <c r="I87" s="92"/>
      <c r="L87" s="31"/>
    </row>
    <row r="88" spans="2:12" s="1" customFormat="1" ht="12" customHeight="1">
      <c r="B88" s="31"/>
      <c r="C88" s="26" t="s">
        <v>15</v>
      </c>
      <c r="I88" s="92"/>
      <c r="L88" s="31"/>
    </row>
    <row r="89" spans="2:12" s="1" customFormat="1" ht="16.5" customHeight="1">
      <c r="B89" s="31"/>
      <c r="E89" s="249" t="str">
        <f>E7</f>
        <v>Zlepšení infrastruktury pro vzdělávání ZŠ Šafaříkova-stavební úpravy stávající infrastruktury</v>
      </c>
      <c r="F89" s="250"/>
      <c r="G89" s="250"/>
      <c r="H89" s="250"/>
      <c r="I89" s="92"/>
      <c r="L89" s="31"/>
    </row>
    <row r="90" spans="2:12" s="1" customFormat="1" ht="12" customHeight="1">
      <c r="B90" s="31"/>
      <c r="C90" s="26" t="s">
        <v>94</v>
      </c>
      <c r="I90" s="92"/>
      <c r="L90" s="31"/>
    </row>
    <row r="91" spans="2:12" s="1" customFormat="1" ht="16.5" customHeight="1">
      <c r="B91" s="31"/>
      <c r="E91" s="225" t="str">
        <f>E9</f>
        <v xml:space="preserve">002 - SO 02 Zlepšení infrastruktury pro rozvoj klíčových kompetencí a zajištění bezbariérovosti-ZŠ VM  </v>
      </c>
      <c r="F91" s="224"/>
      <c r="G91" s="224"/>
      <c r="H91" s="224"/>
      <c r="I91" s="92"/>
      <c r="L91" s="31"/>
    </row>
    <row r="92" spans="2:12" s="1" customFormat="1" ht="6.95" customHeight="1">
      <c r="B92" s="31"/>
      <c r="I92" s="92"/>
      <c r="L92" s="31"/>
    </row>
    <row r="93" spans="2:12" s="1" customFormat="1" ht="12" customHeight="1">
      <c r="B93" s="31"/>
      <c r="C93" s="26" t="s">
        <v>19</v>
      </c>
      <c r="F93" s="17" t="str">
        <f>F12</f>
        <v xml:space="preserve"> </v>
      </c>
      <c r="I93" s="93" t="s">
        <v>21</v>
      </c>
      <c r="J93" s="47" t="str">
        <f>IF(J12="","",J12)</f>
        <v>23. 1. 2019</v>
      </c>
      <c r="L93" s="31"/>
    </row>
    <row r="94" spans="2:12" s="1" customFormat="1" ht="6.95" customHeight="1">
      <c r="B94" s="31"/>
      <c r="I94" s="92"/>
      <c r="L94" s="31"/>
    </row>
    <row r="95" spans="2:12" s="1" customFormat="1" ht="13.7" customHeight="1">
      <c r="B95" s="31"/>
      <c r="C95" s="26" t="s">
        <v>23</v>
      </c>
      <c r="F95" s="17" t="str">
        <f>E15</f>
        <v>Město Valašské Meziříčí</v>
      </c>
      <c r="I95" s="93" t="s">
        <v>29</v>
      </c>
      <c r="J95" s="29" t="str">
        <f>E21</f>
        <v xml:space="preserve"> </v>
      </c>
      <c r="L95" s="31"/>
    </row>
    <row r="96" spans="2:12" s="1" customFormat="1" ht="13.7" customHeight="1">
      <c r="B96" s="31"/>
      <c r="C96" s="26" t="s">
        <v>27</v>
      </c>
      <c r="F96" s="17" t="str">
        <f>IF(E18="","",E18)</f>
        <v>Vyplň údaj</v>
      </c>
      <c r="I96" s="93" t="s">
        <v>32</v>
      </c>
      <c r="J96" s="29" t="str">
        <f>E24</f>
        <v>Fajfrová Irena</v>
      </c>
      <c r="L96" s="31"/>
    </row>
    <row r="97" spans="2:65" s="1" customFormat="1" ht="10.35" customHeight="1">
      <c r="B97" s="31"/>
      <c r="I97" s="92"/>
      <c r="L97" s="31"/>
    </row>
    <row r="98" spans="2:65" s="10" customFormat="1" ht="29.25" customHeight="1">
      <c r="B98" s="124"/>
      <c r="C98" s="125" t="s">
        <v>137</v>
      </c>
      <c r="D98" s="126" t="s">
        <v>54</v>
      </c>
      <c r="E98" s="126" t="s">
        <v>50</v>
      </c>
      <c r="F98" s="126" t="s">
        <v>51</v>
      </c>
      <c r="G98" s="126" t="s">
        <v>138</v>
      </c>
      <c r="H98" s="126" t="s">
        <v>139</v>
      </c>
      <c r="I98" s="127" t="s">
        <v>140</v>
      </c>
      <c r="J98" s="126" t="s">
        <v>100</v>
      </c>
      <c r="K98" s="128" t="s">
        <v>141</v>
      </c>
      <c r="L98" s="124"/>
      <c r="M98" s="54" t="s">
        <v>1</v>
      </c>
      <c r="N98" s="55" t="s">
        <v>39</v>
      </c>
      <c r="O98" s="55" t="s">
        <v>142</v>
      </c>
      <c r="P98" s="55" t="s">
        <v>143</v>
      </c>
      <c r="Q98" s="55" t="s">
        <v>144</v>
      </c>
      <c r="R98" s="55" t="s">
        <v>145</v>
      </c>
      <c r="S98" s="55" t="s">
        <v>146</v>
      </c>
      <c r="T98" s="56" t="s">
        <v>147</v>
      </c>
    </row>
    <row r="99" spans="2:65" s="1" customFormat="1" ht="22.9" customHeight="1">
      <c r="B99" s="31"/>
      <c r="C99" s="59" t="s">
        <v>148</v>
      </c>
      <c r="I99" s="92"/>
      <c r="J99" s="129">
        <f>BK99</f>
        <v>0</v>
      </c>
      <c r="L99" s="31"/>
      <c r="M99" s="57"/>
      <c r="N99" s="48"/>
      <c r="O99" s="48"/>
      <c r="P99" s="130">
        <f>P100+P102+P106+P110+P113+P116+P132+P145+P147+P169+P171+P188+P202+P207+P213+P221+P224+P227</f>
        <v>0</v>
      </c>
      <c r="Q99" s="48"/>
      <c r="R99" s="130">
        <f>R100+R102+R106+R110+R113+R116+R132+R145+R147+R169+R171+R188+R202+R207+R213+R221+R224+R227</f>
        <v>0</v>
      </c>
      <c r="S99" s="48"/>
      <c r="T99" s="131">
        <f>T100+T102+T106+T110+T113+T116+T132+T145+T147+T169+T171+T188+T202+T207+T213+T221+T224+T227</f>
        <v>0</v>
      </c>
      <c r="AT99" s="17" t="s">
        <v>68</v>
      </c>
      <c r="AU99" s="17" t="s">
        <v>102</v>
      </c>
      <c r="BK99" s="132">
        <f>BK100+BK102+BK106+BK110+BK113+BK116+BK132+BK145+BK147+BK169+BK171+BK188+BK202+BK207+BK213+BK221+BK224+BK227</f>
        <v>0</v>
      </c>
    </row>
    <row r="100" spans="2:65" s="11" customFormat="1" ht="25.9" customHeight="1">
      <c r="B100" s="133"/>
      <c r="D100" s="134" t="s">
        <v>68</v>
      </c>
      <c r="E100" s="135" t="s">
        <v>295</v>
      </c>
      <c r="F100" s="135" t="s">
        <v>1728</v>
      </c>
      <c r="I100" s="136"/>
      <c r="J100" s="137">
        <f>BK100</f>
        <v>0</v>
      </c>
      <c r="L100" s="133"/>
      <c r="M100" s="138"/>
      <c r="N100" s="139"/>
      <c r="O100" s="139"/>
      <c r="P100" s="140">
        <f>P101</f>
        <v>0</v>
      </c>
      <c r="Q100" s="139"/>
      <c r="R100" s="140">
        <f>R101</f>
        <v>0</v>
      </c>
      <c r="S100" s="139"/>
      <c r="T100" s="141">
        <f>T101</f>
        <v>0</v>
      </c>
      <c r="AR100" s="134" t="s">
        <v>76</v>
      </c>
      <c r="AT100" s="142" t="s">
        <v>68</v>
      </c>
      <c r="AU100" s="142" t="s">
        <v>69</v>
      </c>
      <c r="AY100" s="134" t="s">
        <v>151</v>
      </c>
      <c r="BK100" s="143">
        <f>BK101</f>
        <v>0</v>
      </c>
    </row>
    <row r="101" spans="2:65" s="1" customFormat="1" ht="16.5" customHeight="1">
      <c r="B101" s="146"/>
      <c r="C101" s="147" t="s">
        <v>76</v>
      </c>
      <c r="D101" s="147" t="s">
        <v>153</v>
      </c>
      <c r="E101" s="148" t="s">
        <v>1729</v>
      </c>
      <c r="F101" s="149" t="s">
        <v>1730</v>
      </c>
      <c r="G101" s="150" t="s">
        <v>225</v>
      </c>
      <c r="H101" s="151">
        <v>1</v>
      </c>
      <c r="I101" s="152"/>
      <c r="J101" s="153">
        <f>ROUND(I101*H101,2)</f>
        <v>0</v>
      </c>
      <c r="K101" s="149" t="s">
        <v>1</v>
      </c>
      <c r="L101" s="31"/>
      <c r="M101" s="154" t="s">
        <v>1</v>
      </c>
      <c r="N101" s="155" t="s">
        <v>40</v>
      </c>
      <c r="O101" s="50"/>
      <c r="P101" s="156">
        <f>O101*H101</f>
        <v>0</v>
      </c>
      <c r="Q101" s="156">
        <v>0</v>
      </c>
      <c r="R101" s="156">
        <f>Q101*H101</f>
        <v>0</v>
      </c>
      <c r="S101" s="156">
        <v>0</v>
      </c>
      <c r="T101" s="157">
        <f>S101*H101</f>
        <v>0</v>
      </c>
      <c r="AR101" s="17" t="s">
        <v>157</v>
      </c>
      <c r="AT101" s="17" t="s">
        <v>153</v>
      </c>
      <c r="AU101" s="17" t="s">
        <v>76</v>
      </c>
      <c r="AY101" s="17" t="s">
        <v>151</v>
      </c>
      <c r="BE101" s="158">
        <f>IF(N101="základní",J101,0)</f>
        <v>0</v>
      </c>
      <c r="BF101" s="158">
        <f>IF(N101="snížená",J101,0)</f>
        <v>0</v>
      </c>
      <c r="BG101" s="158">
        <f>IF(N101="zákl. přenesená",J101,0)</f>
        <v>0</v>
      </c>
      <c r="BH101" s="158">
        <f>IF(N101="sníž. přenesená",J101,0)</f>
        <v>0</v>
      </c>
      <c r="BI101" s="158">
        <f>IF(N101="nulová",J101,0)</f>
        <v>0</v>
      </c>
      <c r="BJ101" s="17" t="s">
        <v>76</v>
      </c>
      <c r="BK101" s="158">
        <f>ROUND(I101*H101,2)</f>
        <v>0</v>
      </c>
      <c r="BL101" s="17" t="s">
        <v>157</v>
      </c>
      <c r="BM101" s="17" t="s">
        <v>1731</v>
      </c>
    </row>
    <row r="102" spans="2:65" s="11" customFormat="1" ht="25.9" customHeight="1">
      <c r="B102" s="133"/>
      <c r="D102" s="134" t="s">
        <v>68</v>
      </c>
      <c r="E102" s="135" t="s">
        <v>310</v>
      </c>
      <c r="F102" s="135" t="s">
        <v>1732</v>
      </c>
      <c r="I102" s="136"/>
      <c r="J102" s="137">
        <f>BK102</f>
        <v>0</v>
      </c>
      <c r="L102" s="133"/>
      <c r="M102" s="138"/>
      <c r="N102" s="139"/>
      <c r="O102" s="139"/>
      <c r="P102" s="140">
        <f>SUM(P103:P105)</f>
        <v>0</v>
      </c>
      <c r="Q102" s="139"/>
      <c r="R102" s="140">
        <f>SUM(R103:R105)</f>
        <v>0</v>
      </c>
      <c r="S102" s="139"/>
      <c r="T102" s="141">
        <f>SUM(T103:T105)</f>
        <v>0</v>
      </c>
      <c r="AR102" s="134" t="s">
        <v>76</v>
      </c>
      <c r="AT102" s="142" t="s">
        <v>68</v>
      </c>
      <c r="AU102" s="142" t="s">
        <v>69</v>
      </c>
      <c r="AY102" s="134" t="s">
        <v>151</v>
      </c>
      <c r="BK102" s="143">
        <f>SUM(BK103:BK105)</f>
        <v>0</v>
      </c>
    </row>
    <row r="103" spans="2:65" s="1" customFormat="1" ht="16.5" customHeight="1">
      <c r="B103" s="146"/>
      <c r="C103" s="147" t="s">
        <v>78</v>
      </c>
      <c r="D103" s="147" t="s">
        <v>153</v>
      </c>
      <c r="E103" s="148" t="s">
        <v>1733</v>
      </c>
      <c r="F103" s="149" t="s">
        <v>1734</v>
      </c>
      <c r="G103" s="150" t="s">
        <v>165</v>
      </c>
      <c r="H103" s="151">
        <v>0.22</v>
      </c>
      <c r="I103" s="152"/>
      <c r="J103" s="153">
        <f>ROUND(I103*H103,2)</f>
        <v>0</v>
      </c>
      <c r="K103" s="149" t="s">
        <v>1</v>
      </c>
      <c r="L103" s="31"/>
      <c r="M103" s="154" t="s">
        <v>1</v>
      </c>
      <c r="N103" s="155" t="s">
        <v>40</v>
      </c>
      <c r="O103" s="50"/>
      <c r="P103" s="156">
        <f>O103*H103</f>
        <v>0</v>
      </c>
      <c r="Q103" s="156">
        <v>0</v>
      </c>
      <c r="R103" s="156">
        <f>Q103*H103</f>
        <v>0</v>
      </c>
      <c r="S103" s="156">
        <v>0</v>
      </c>
      <c r="T103" s="157">
        <f>S103*H103</f>
        <v>0</v>
      </c>
      <c r="AR103" s="17" t="s">
        <v>157</v>
      </c>
      <c r="AT103" s="17" t="s">
        <v>153</v>
      </c>
      <c r="AU103" s="17" t="s">
        <v>76</v>
      </c>
      <c r="AY103" s="17" t="s">
        <v>151</v>
      </c>
      <c r="BE103" s="158">
        <f>IF(N103="základní",J103,0)</f>
        <v>0</v>
      </c>
      <c r="BF103" s="158">
        <f>IF(N103="snížená",J103,0)</f>
        <v>0</v>
      </c>
      <c r="BG103" s="158">
        <f>IF(N103="zákl. přenesená",J103,0)</f>
        <v>0</v>
      </c>
      <c r="BH103" s="158">
        <f>IF(N103="sníž. přenesená",J103,0)</f>
        <v>0</v>
      </c>
      <c r="BI103" s="158">
        <f>IF(N103="nulová",J103,0)</f>
        <v>0</v>
      </c>
      <c r="BJ103" s="17" t="s">
        <v>76</v>
      </c>
      <c r="BK103" s="158">
        <f>ROUND(I103*H103,2)</f>
        <v>0</v>
      </c>
      <c r="BL103" s="17" t="s">
        <v>157</v>
      </c>
      <c r="BM103" s="17" t="s">
        <v>1735</v>
      </c>
    </row>
    <row r="104" spans="2:65" s="1" customFormat="1" ht="16.5" customHeight="1">
      <c r="B104" s="146"/>
      <c r="C104" s="147" t="s">
        <v>169</v>
      </c>
      <c r="D104" s="147" t="s">
        <v>153</v>
      </c>
      <c r="E104" s="148" t="s">
        <v>1736</v>
      </c>
      <c r="F104" s="149" t="s">
        <v>1737</v>
      </c>
      <c r="G104" s="150" t="s">
        <v>156</v>
      </c>
      <c r="H104" s="151">
        <v>2.617</v>
      </c>
      <c r="I104" s="152"/>
      <c r="J104" s="153">
        <f>ROUND(I104*H104,2)</f>
        <v>0</v>
      </c>
      <c r="K104" s="149" t="s">
        <v>1</v>
      </c>
      <c r="L104" s="31"/>
      <c r="M104" s="154" t="s">
        <v>1</v>
      </c>
      <c r="N104" s="155" t="s">
        <v>40</v>
      </c>
      <c r="O104" s="50"/>
      <c r="P104" s="156">
        <f>O104*H104</f>
        <v>0</v>
      </c>
      <c r="Q104" s="156">
        <v>0</v>
      </c>
      <c r="R104" s="156">
        <f>Q104*H104</f>
        <v>0</v>
      </c>
      <c r="S104" s="156">
        <v>0</v>
      </c>
      <c r="T104" s="157">
        <f>S104*H104</f>
        <v>0</v>
      </c>
      <c r="AR104" s="17" t="s">
        <v>157</v>
      </c>
      <c r="AT104" s="17" t="s">
        <v>153</v>
      </c>
      <c r="AU104" s="17" t="s">
        <v>76</v>
      </c>
      <c r="AY104" s="17" t="s">
        <v>151</v>
      </c>
      <c r="BE104" s="158">
        <f>IF(N104="základní",J104,0)</f>
        <v>0</v>
      </c>
      <c r="BF104" s="158">
        <f>IF(N104="snížená",J104,0)</f>
        <v>0</v>
      </c>
      <c r="BG104" s="158">
        <f>IF(N104="zákl. přenesená",J104,0)</f>
        <v>0</v>
      </c>
      <c r="BH104" s="158">
        <f>IF(N104="sníž. přenesená",J104,0)</f>
        <v>0</v>
      </c>
      <c r="BI104" s="158">
        <f>IF(N104="nulová",J104,0)</f>
        <v>0</v>
      </c>
      <c r="BJ104" s="17" t="s">
        <v>76</v>
      </c>
      <c r="BK104" s="158">
        <f>ROUND(I104*H104,2)</f>
        <v>0</v>
      </c>
      <c r="BL104" s="17" t="s">
        <v>157</v>
      </c>
      <c r="BM104" s="17" t="s">
        <v>1738</v>
      </c>
    </row>
    <row r="105" spans="2:65" s="1" customFormat="1" ht="16.5" customHeight="1">
      <c r="B105" s="146"/>
      <c r="C105" s="147" t="s">
        <v>157</v>
      </c>
      <c r="D105" s="147" t="s">
        <v>153</v>
      </c>
      <c r="E105" s="148" t="s">
        <v>1739</v>
      </c>
      <c r="F105" s="149" t="s">
        <v>1740</v>
      </c>
      <c r="G105" s="150" t="s">
        <v>156</v>
      </c>
      <c r="H105" s="151">
        <v>4.5149999999999997</v>
      </c>
      <c r="I105" s="152"/>
      <c r="J105" s="153">
        <f>ROUND(I105*H105,2)</f>
        <v>0</v>
      </c>
      <c r="K105" s="149" t="s">
        <v>1</v>
      </c>
      <c r="L105" s="31"/>
      <c r="M105" s="154" t="s">
        <v>1</v>
      </c>
      <c r="N105" s="155" t="s">
        <v>40</v>
      </c>
      <c r="O105" s="50"/>
      <c r="P105" s="156">
        <f>O105*H105</f>
        <v>0</v>
      </c>
      <c r="Q105" s="156">
        <v>0</v>
      </c>
      <c r="R105" s="156">
        <f>Q105*H105</f>
        <v>0</v>
      </c>
      <c r="S105" s="156">
        <v>0</v>
      </c>
      <c r="T105" s="157">
        <f>S105*H105</f>
        <v>0</v>
      </c>
      <c r="AR105" s="17" t="s">
        <v>157</v>
      </c>
      <c r="AT105" s="17" t="s">
        <v>153</v>
      </c>
      <c r="AU105" s="17" t="s">
        <v>76</v>
      </c>
      <c r="AY105" s="17" t="s">
        <v>151</v>
      </c>
      <c r="BE105" s="158">
        <f>IF(N105="základní",J105,0)</f>
        <v>0</v>
      </c>
      <c r="BF105" s="158">
        <f>IF(N105="snížená",J105,0)</f>
        <v>0</v>
      </c>
      <c r="BG105" s="158">
        <f>IF(N105="zákl. přenesená",J105,0)</f>
        <v>0</v>
      </c>
      <c r="BH105" s="158">
        <f>IF(N105="sníž. přenesená",J105,0)</f>
        <v>0</v>
      </c>
      <c r="BI105" s="158">
        <f>IF(N105="nulová",J105,0)</f>
        <v>0</v>
      </c>
      <c r="BJ105" s="17" t="s">
        <v>76</v>
      </c>
      <c r="BK105" s="158">
        <f>ROUND(I105*H105,2)</f>
        <v>0</v>
      </c>
      <c r="BL105" s="17" t="s">
        <v>157</v>
      </c>
      <c r="BM105" s="17" t="s">
        <v>1741</v>
      </c>
    </row>
    <row r="106" spans="2:65" s="11" customFormat="1" ht="25.9" customHeight="1">
      <c r="B106" s="133"/>
      <c r="D106" s="134" t="s">
        <v>68</v>
      </c>
      <c r="E106" s="135" t="s">
        <v>481</v>
      </c>
      <c r="F106" s="135" t="s">
        <v>1742</v>
      </c>
      <c r="I106" s="136"/>
      <c r="J106" s="137">
        <f>BK106</f>
        <v>0</v>
      </c>
      <c r="L106" s="133"/>
      <c r="M106" s="138"/>
      <c r="N106" s="139"/>
      <c r="O106" s="139"/>
      <c r="P106" s="140">
        <f>SUM(P107:P109)</f>
        <v>0</v>
      </c>
      <c r="Q106" s="139"/>
      <c r="R106" s="140">
        <f>SUM(R107:R109)</f>
        <v>0</v>
      </c>
      <c r="S106" s="139"/>
      <c r="T106" s="141">
        <f>SUM(T107:T109)</f>
        <v>0</v>
      </c>
      <c r="AR106" s="134" t="s">
        <v>76</v>
      </c>
      <c r="AT106" s="142" t="s">
        <v>68</v>
      </c>
      <c r="AU106" s="142" t="s">
        <v>69</v>
      </c>
      <c r="AY106" s="134" t="s">
        <v>151</v>
      </c>
      <c r="BK106" s="143">
        <f>SUM(BK107:BK109)</f>
        <v>0</v>
      </c>
    </row>
    <row r="107" spans="2:65" s="1" customFormat="1" ht="16.5" customHeight="1">
      <c r="B107" s="146"/>
      <c r="C107" s="147" t="s">
        <v>176</v>
      </c>
      <c r="D107" s="147" t="s">
        <v>153</v>
      </c>
      <c r="E107" s="148" t="s">
        <v>1743</v>
      </c>
      <c r="F107" s="149" t="s">
        <v>1744</v>
      </c>
      <c r="G107" s="150" t="s">
        <v>446</v>
      </c>
      <c r="H107" s="151">
        <v>24.15</v>
      </c>
      <c r="I107" s="152"/>
      <c r="J107" s="153">
        <f>ROUND(I107*H107,2)</f>
        <v>0</v>
      </c>
      <c r="K107" s="149" t="s">
        <v>1</v>
      </c>
      <c r="L107" s="31"/>
      <c r="M107" s="154" t="s">
        <v>1</v>
      </c>
      <c r="N107" s="155" t="s">
        <v>40</v>
      </c>
      <c r="O107" s="50"/>
      <c r="P107" s="156">
        <f>O107*H107</f>
        <v>0</v>
      </c>
      <c r="Q107" s="156">
        <v>0</v>
      </c>
      <c r="R107" s="156">
        <f>Q107*H107</f>
        <v>0</v>
      </c>
      <c r="S107" s="156">
        <v>0</v>
      </c>
      <c r="T107" s="157">
        <f>S107*H107</f>
        <v>0</v>
      </c>
      <c r="AR107" s="17" t="s">
        <v>157</v>
      </c>
      <c r="AT107" s="17" t="s">
        <v>153</v>
      </c>
      <c r="AU107" s="17" t="s">
        <v>76</v>
      </c>
      <c r="AY107" s="17" t="s">
        <v>151</v>
      </c>
      <c r="BE107" s="158">
        <f>IF(N107="základní",J107,0)</f>
        <v>0</v>
      </c>
      <c r="BF107" s="158">
        <f>IF(N107="snížená",J107,0)</f>
        <v>0</v>
      </c>
      <c r="BG107" s="158">
        <f>IF(N107="zákl. přenesená",J107,0)</f>
        <v>0</v>
      </c>
      <c r="BH107" s="158">
        <f>IF(N107="sníž. přenesená",J107,0)</f>
        <v>0</v>
      </c>
      <c r="BI107" s="158">
        <f>IF(N107="nulová",J107,0)</f>
        <v>0</v>
      </c>
      <c r="BJ107" s="17" t="s">
        <v>76</v>
      </c>
      <c r="BK107" s="158">
        <f>ROUND(I107*H107,2)</f>
        <v>0</v>
      </c>
      <c r="BL107" s="17" t="s">
        <v>157</v>
      </c>
      <c r="BM107" s="17" t="s">
        <v>1745</v>
      </c>
    </row>
    <row r="108" spans="2:65" s="1" customFormat="1" ht="16.5" customHeight="1">
      <c r="B108" s="146"/>
      <c r="C108" s="147" t="s">
        <v>180</v>
      </c>
      <c r="D108" s="147" t="s">
        <v>153</v>
      </c>
      <c r="E108" s="148" t="s">
        <v>1746</v>
      </c>
      <c r="F108" s="149" t="s">
        <v>1747</v>
      </c>
      <c r="G108" s="150" t="s">
        <v>156</v>
      </c>
      <c r="H108" s="151">
        <v>22</v>
      </c>
      <c r="I108" s="152"/>
      <c r="J108" s="153">
        <f>ROUND(I108*H108,2)</f>
        <v>0</v>
      </c>
      <c r="K108" s="149" t="s">
        <v>1</v>
      </c>
      <c r="L108" s="31"/>
      <c r="M108" s="154" t="s">
        <v>1</v>
      </c>
      <c r="N108" s="155" t="s">
        <v>40</v>
      </c>
      <c r="O108" s="50"/>
      <c r="P108" s="156">
        <f>O108*H108</f>
        <v>0</v>
      </c>
      <c r="Q108" s="156">
        <v>0</v>
      </c>
      <c r="R108" s="156">
        <f>Q108*H108</f>
        <v>0</v>
      </c>
      <c r="S108" s="156">
        <v>0</v>
      </c>
      <c r="T108" s="157">
        <f>S108*H108</f>
        <v>0</v>
      </c>
      <c r="AR108" s="17" t="s">
        <v>157</v>
      </c>
      <c r="AT108" s="17" t="s">
        <v>153</v>
      </c>
      <c r="AU108" s="17" t="s">
        <v>76</v>
      </c>
      <c r="AY108" s="17" t="s">
        <v>151</v>
      </c>
      <c r="BE108" s="158">
        <f>IF(N108="základní",J108,0)</f>
        <v>0</v>
      </c>
      <c r="BF108" s="158">
        <f>IF(N108="snížená",J108,0)</f>
        <v>0</v>
      </c>
      <c r="BG108" s="158">
        <f>IF(N108="zákl. přenesená",J108,0)</f>
        <v>0</v>
      </c>
      <c r="BH108" s="158">
        <f>IF(N108="sníž. přenesená",J108,0)</f>
        <v>0</v>
      </c>
      <c r="BI108" s="158">
        <f>IF(N108="nulová",J108,0)</f>
        <v>0</v>
      </c>
      <c r="BJ108" s="17" t="s">
        <v>76</v>
      </c>
      <c r="BK108" s="158">
        <f>ROUND(I108*H108,2)</f>
        <v>0</v>
      </c>
      <c r="BL108" s="17" t="s">
        <v>157</v>
      </c>
      <c r="BM108" s="17" t="s">
        <v>1748</v>
      </c>
    </row>
    <row r="109" spans="2:65" s="1" customFormat="1" ht="16.5" customHeight="1">
      <c r="B109" s="146"/>
      <c r="C109" s="147" t="s">
        <v>186</v>
      </c>
      <c r="D109" s="147" t="s">
        <v>153</v>
      </c>
      <c r="E109" s="148" t="s">
        <v>1749</v>
      </c>
      <c r="F109" s="149" t="s">
        <v>1750</v>
      </c>
      <c r="G109" s="150" t="s">
        <v>156</v>
      </c>
      <c r="H109" s="151">
        <v>2.38</v>
      </c>
      <c r="I109" s="152"/>
      <c r="J109" s="153">
        <f>ROUND(I109*H109,2)</f>
        <v>0</v>
      </c>
      <c r="K109" s="149" t="s">
        <v>1</v>
      </c>
      <c r="L109" s="31"/>
      <c r="M109" s="154" t="s">
        <v>1</v>
      </c>
      <c r="N109" s="155" t="s">
        <v>40</v>
      </c>
      <c r="O109" s="50"/>
      <c r="P109" s="156">
        <f>O109*H109</f>
        <v>0</v>
      </c>
      <c r="Q109" s="156">
        <v>0</v>
      </c>
      <c r="R109" s="156">
        <f>Q109*H109</f>
        <v>0</v>
      </c>
      <c r="S109" s="156">
        <v>0</v>
      </c>
      <c r="T109" s="157">
        <f>S109*H109</f>
        <v>0</v>
      </c>
      <c r="AR109" s="17" t="s">
        <v>157</v>
      </c>
      <c r="AT109" s="17" t="s">
        <v>153</v>
      </c>
      <c r="AU109" s="17" t="s">
        <v>76</v>
      </c>
      <c r="AY109" s="17" t="s">
        <v>151</v>
      </c>
      <c r="BE109" s="158">
        <f>IF(N109="základní",J109,0)</f>
        <v>0</v>
      </c>
      <c r="BF109" s="158">
        <f>IF(N109="snížená",J109,0)</f>
        <v>0</v>
      </c>
      <c r="BG109" s="158">
        <f>IF(N109="zákl. přenesená",J109,0)</f>
        <v>0</v>
      </c>
      <c r="BH109" s="158">
        <f>IF(N109="sníž. přenesená",J109,0)</f>
        <v>0</v>
      </c>
      <c r="BI109" s="158">
        <f>IF(N109="nulová",J109,0)</f>
        <v>0</v>
      </c>
      <c r="BJ109" s="17" t="s">
        <v>76</v>
      </c>
      <c r="BK109" s="158">
        <f>ROUND(I109*H109,2)</f>
        <v>0</v>
      </c>
      <c r="BL109" s="17" t="s">
        <v>157</v>
      </c>
      <c r="BM109" s="17" t="s">
        <v>1751</v>
      </c>
    </row>
    <row r="110" spans="2:65" s="11" customFormat="1" ht="25.9" customHeight="1">
      <c r="B110" s="133"/>
      <c r="D110" s="134" t="s">
        <v>68</v>
      </c>
      <c r="E110" s="135" t="s">
        <v>491</v>
      </c>
      <c r="F110" s="135" t="s">
        <v>1752</v>
      </c>
      <c r="I110" s="136"/>
      <c r="J110" s="137">
        <f>BK110</f>
        <v>0</v>
      </c>
      <c r="L110" s="133"/>
      <c r="M110" s="138"/>
      <c r="N110" s="139"/>
      <c r="O110" s="139"/>
      <c r="P110" s="140">
        <f>SUM(P111:P112)</f>
        <v>0</v>
      </c>
      <c r="Q110" s="139"/>
      <c r="R110" s="140">
        <f>SUM(R111:R112)</f>
        <v>0</v>
      </c>
      <c r="S110" s="139"/>
      <c r="T110" s="141">
        <f>SUM(T111:T112)</f>
        <v>0</v>
      </c>
      <c r="AR110" s="134" t="s">
        <v>76</v>
      </c>
      <c r="AT110" s="142" t="s">
        <v>68</v>
      </c>
      <c r="AU110" s="142" t="s">
        <v>69</v>
      </c>
      <c r="AY110" s="134" t="s">
        <v>151</v>
      </c>
      <c r="BK110" s="143">
        <f>SUM(BK111:BK112)</f>
        <v>0</v>
      </c>
    </row>
    <row r="111" spans="2:65" s="1" customFormat="1" ht="16.5" customHeight="1">
      <c r="B111" s="146"/>
      <c r="C111" s="147" t="s">
        <v>197</v>
      </c>
      <c r="D111" s="147" t="s">
        <v>153</v>
      </c>
      <c r="E111" s="148" t="s">
        <v>1753</v>
      </c>
      <c r="F111" s="149" t="s">
        <v>1754</v>
      </c>
      <c r="G111" s="150" t="s">
        <v>156</v>
      </c>
      <c r="H111" s="151">
        <v>1.8</v>
      </c>
      <c r="I111" s="152"/>
      <c r="J111" s="153">
        <f>ROUND(I111*H111,2)</f>
        <v>0</v>
      </c>
      <c r="K111" s="149" t="s">
        <v>1</v>
      </c>
      <c r="L111" s="31"/>
      <c r="M111" s="154" t="s">
        <v>1</v>
      </c>
      <c r="N111" s="155" t="s">
        <v>40</v>
      </c>
      <c r="O111" s="50"/>
      <c r="P111" s="156">
        <f>O111*H111</f>
        <v>0</v>
      </c>
      <c r="Q111" s="156">
        <v>0</v>
      </c>
      <c r="R111" s="156">
        <f>Q111*H111</f>
        <v>0</v>
      </c>
      <c r="S111" s="156">
        <v>0</v>
      </c>
      <c r="T111" s="157">
        <f>S111*H111</f>
        <v>0</v>
      </c>
      <c r="AR111" s="17" t="s">
        <v>157</v>
      </c>
      <c r="AT111" s="17" t="s">
        <v>153</v>
      </c>
      <c r="AU111" s="17" t="s">
        <v>76</v>
      </c>
      <c r="AY111" s="17" t="s">
        <v>151</v>
      </c>
      <c r="BE111" s="158">
        <f>IF(N111="základní",J111,0)</f>
        <v>0</v>
      </c>
      <c r="BF111" s="158">
        <f>IF(N111="snížená",J111,0)</f>
        <v>0</v>
      </c>
      <c r="BG111" s="158">
        <f>IF(N111="zákl. přenesená",J111,0)</f>
        <v>0</v>
      </c>
      <c r="BH111" s="158">
        <f>IF(N111="sníž. přenesená",J111,0)</f>
        <v>0</v>
      </c>
      <c r="BI111" s="158">
        <f>IF(N111="nulová",J111,0)</f>
        <v>0</v>
      </c>
      <c r="BJ111" s="17" t="s">
        <v>76</v>
      </c>
      <c r="BK111" s="158">
        <f>ROUND(I111*H111,2)</f>
        <v>0</v>
      </c>
      <c r="BL111" s="17" t="s">
        <v>157</v>
      </c>
      <c r="BM111" s="17" t="s">
        <v>1755</v>
      </c>
    </row>
    <row r="112" spans="2:65" s="1" customFormat="1" ht="16.5" customHeight="1">
      <c r="B112" s="146"/>
      <c r="C112" s="147" t="s">
        <v>190</v>
      </c>
      <c r="D112" s="147" t="s">
        <v>153</v>
      </c>
      <c r="E112" s="148" t="s">
        <v>1756</v>
      </c>
      <c r="F112" s="149" t="s">
        <v>1757</v>
      </c>
      <c r="G112" s="150" t="s">
        <v>156</v>
      </c>
      <c r="H112" s="151">
        <v>3.28</v>
      </c>
      <c r="I112" s="152"/>
      <c r="J112" s="153">
        <f>ROUND(I112*H112,2)</f>
        <v>0</v>
      </c>
      <c r="K112" s="149" t="s">
        <v>1</v>
      </c>
      <c r="L112" s="31"/>
      <c r="M112" s="154" t="s">
        <v>1</v>
      </c>
      <c r="N112" s="155" t="s">
        <v>40</v>
      </c>
      <c r="O112" s="50"/>
      <c r="P112" s="156">
        <f>O112*H112</f>
        <v>0</v>
      </c>
      <c r="Q112" s="156">
        <v>0</v>
      </c>
      <c r="R112" s="156">
        <f>Q112*H112</f>
        <v>0</v>
      </c>
      <c r="S112" s="156">
        <v>0</v>
      </c>
      <c r="T112" s="157">
        <f>S112*H112</f>
        <v>0</v>
      </c>
      <c r="AR112" s="17" t="s">
        <v>157</v>
      </c>
      <c r="AT112" s="17" t="s">
        <v>153</v>
      </c>
      <c r="AU112" s="17" t="s">
        <v>76</v>
      </c>
      <c r="AY112" s="17" t="s">
        <v>151</v>
      </c>
      <c r="BE112" s="158">
        <f>IF(N112="základní",J112,0)</f>
        <v>0</v>
      </c>
      <c r="BF112" s="158">
        <f>IF(N112="snížená",J112,0)</f>
        <v>0</v>
      </c>
      <c r="BG112" s="158">
        <f>IF(N112="zákl. přenesená",J112,0)</f>
        <v>0</v>
      </c>
      <c r="BH112" s="158">
        <f>IF(N112="sníž. přenesená",J112,0)</f>
        <v>0</v>
      </c>
      <c r="BI112" s="158">
        <f>IF(N112="nulová",J112,0)</f>
        <v>0</v>
      </c>
      <c r="BJ112" s="17" t="s">
        <v>76</v>
      </c>
      <c r="BK112" s="158">
        <f>ROUND(I112*H112,2)</f>
        <v>0</v>
      </c>
      <c r="BL112" s="17" t="s">
        <v>157</v>
      </c>
      <c r="BM112" s="17" t="s">
        <v>1758</v>
      </c>
    </row>
    <row r="113" spans="2:65" s="11" customFormat="1" ht="25.9" customHeight="1">
      <c r="B113" s="133"/>
      <c r="D113" s="134" t="s">
        <v>68</v>
      </c>
      <c r="E113" s="135" t="s">
        <v>496</v>
      </c>
      <c r="F113" s="135" t="s">
        <v>1759</v>
      </c>
      <c r="I113" s="136"/>
      <c r="J113" s="137">
        <f>BK113</f>
        <v>0</v>
      </c>
      <c r="L113" s="133"/>
      <c r="M113" s="138"/>
      <c r="N113" s="139"/>
      <c r="O113" s="139"/>
      <c r="P113" s="140">
        <f>SUM(P114:P115)</f>
        <v>0</v>
      </c>
      <c r="Q113" s="139"/>
      <c r="R113" s="140">
        <f>SUM(R114:R115)</f>
        <v>0</v>
      </c>
      <c r="S113" s="139"/>
      <c r="T113" s="141">
        <f>SUM(T114:T115)</f>
        <v>0</v>
      </c>
      <c r="AR113" s="134" t="s">
        <v>76</v>
      </c>
      <c r="AT113" s="142" t="s">
        <v>68</v>
      </c>
      <c r="AU113" s="142" t="s">
        <v>69</v>
      </c>
      <c r="AY113" s="134" t="s">
        <v>151</v>
      </c>
      <c r="BK113" s="143">
        <f>SUM(BK114:BK115)</f>
        <v>0</v>
      </c>
    </row>
    <row r="114" spans="2:65" s="1" customFormat="1" ht="16.5" customHeight="1">
      <c r="B114" s="146"/>
      <c r="C114" s="147" t="s">
        <v>201</v>
      </c>
      <c r="D114" s="147" t="s">
        <v>153</v>
      </c>
      <c r="E114" s="148" t="s">
        <v>1760</v>
      </c>
      <c r="F114" s="149" t="s">
        <v>1761</v>
      </c>
      <c r="G114" s="150" t="s">
        <v>225</v>
      </c>
      <c r="H114" s="151">
        <v>1</v>
      </c>
      <c r="I114" s="152"/>
      <c r="J114" s="153">
        <f>ROUND(I114*H114,2)</f>
        <v>0</v>
      </c>
      <c r="K114" s="149" t="s">
        <v>1</v>
      </c>
      <c r="L114" s="31"/>
      <c r="M114" s="154" t="s">
        <v>1</v>
      </c>
      <c r="N114" s="155" t="s">
        <v>40</v>
      </c>
      <c r="O114" s="50"/>
      <c r="P114" s="156">
        <f>O114*H114</f>
        <v>0</v>
      </c>
      <c r="Q114" s="156">
        <v>0</v>
      </c>
      <c r="R114" s="156">
        <f>Q114*H114</f>
        <v>0</v>
      </c>
      <c r="S114" s="156">
        <v>0</v>
      </c>
      <c r="T114" s="157">
        <f>S114*H114</f>
        <v>0</v>
      </c>
      <c r="AR114" s="17" t="s">
        <v>157</v>
      </c>
      <c r="AT114" s="17" t="s">
        <v>153</v>
      </c>
      <c r="AU114" s="17" t="s">
        <v>76</v>
      </c>
      <c r="AY114" s="17" t="s">
        <v>151</v>
      </c>
      <c r="BE114" s="158">
        <f>IF(N114="základní",J114,0)</f>
        <v>0</v>
      </c>
      <c r="BF114" s="158">
        <f>IF(N114="snížená",J114,0)</f>
        <v>0</v>
      </c>
      <c r="BG114" s="158">
        <f>IF(N114="zákl. přenesená",J114,0)</f>
        <v>0</v>
      </c>
      <c r="BH114" s="158">
        <f>IF(N114="sníž. přenesená",J114,0)</f>
        <v>0</v>
      </c>
      <c r="BI114" s="158">
        <f>IF(N114="nulová",J114,0)</f>
        <v>0</v>
      </c>
      <c r="BJ114" s="17" t="s">
        <v>76</v>
      </c>
      <c r="BK114" s="158">
        <f>ROUND(I114*H114,2)</f>
        <v>0</v>
      </c>
      <c r="BL114" s="17" t="s">
        <v>157</v>
      </c>
      <c r="BM114" s="17" t="s">
        <v>1762</v>
      </c>
    </row>
    <row r="115" spans="2:65" s="1" customFormat="1" ht="16.5" customHeight="1">
      <c r="B115" s="146"/>
      <c r="C115" s="147" t="s">
        <v>205</v>
      </c>
      <c r="D115" s="147" t="s">
        <v>153</v>
      </c>
      <c r="E115" s="148" t="s">
        <v>1763</v>
      </c>
      <c r="F115" s="149" t="s">
        <v>1764</v>
      </c>
      <c r="G115" s="150" t="s">
        <v>225</v>
      </c>
      <c r="H115" s="151">
        <v>2</v>
      </c>
      <c r="I115" s="152"/>
      <c r="J115" s="153">
        <f>ROUND(I115*H115,2)</f>
        <v>0</v>
      </c>
      <c r="K115" s="149" t="s">
        <v>1</v>
      </c>
      <c r="L115" s="31"/>
      <c r="M115" s="154" t="s">
        <v>1</v>
      </c>
      <c r="N115" s="155" t="s">
        <v>40</v>
      </c>
      <c r="O115" s="50"/>
      <c r="P115" s="156">
        <f>O115*H115</f>
        <v>0</v>
      </c>
      <c r="Q115" s="156">
        <v>0</v>
      </c>
      <c r="R115" s="156">
        <f>Q115*H115</f>
        <v>0</v>
      </c>
      <c r="S115" s="156">
        <v>0</v>
      </c>
      <c r="T115" s="157">
        <f>S115*H115</f>
        <v>0</v>
      </c>
      <c r="AR115" s="17" t="s">
        <v>157</v>
      </c>
      <c r="AT115" s="17" t="s">
        <v>153</v>
      </c>
      <c r="AU115" s="17" t="s">
        <v>76</v>
      </c>
      <c r="AY115" s="17" t="s">
        <v>151</v>
      </c>
      <c r="BE115" s="158">
        <f>IF(N115="základní",J115,0)</f>
        <v>0</v>
      </c>
      <c r="BF115" s="158">
        <f>IF(N115="snížená",J115,0)</f>
        <v>0</v>
      </c>
      <c r="BG115" s="158">
        <f>IF(N115="zákl. přenesená",J115,0)</f>
        <v>0</v>
      </c>
      <c r="BH115" s="158">
        <f>IF(N115="sníž. přenesená",J115,0)</f>
        <v>0</v>
      </c>
      <c r="BI115" s="158">
        <f>IF(N115="nulová",J115,0)</f>
        <v>0</v>
      </c>
      <c r="BJ115" s="17" t="s">
        <v>76</v>
      </c>
      <c r="BK115" s="158">
        <f>ROUND(I115*H115,2)</f>
        <v>0</v>
      </c>
      <c r="BL115" s="17" t="s">
        <v>157</v>
      </c>
      <c r="BM115" s="17" t="s">
        <v>1765</v>
      </c>
    </row>
    <row r="116" spans="2:65" s="11" customFormat="1" ht="25.9" customHeight="1">
      <c r="B116" s="133"/>
      <c r="D116" s="134" t="s">
        <v>68</v>
      </c>
      <c r="E116" s="135" t="s">
        <v>1766</v>
      </c>
      <c r="F116" s="135" t="s">
        <v>1767</v>
      </c>
      <c r="I116" s="136"/>
      <c r="J116" s="137">
        <f>BK116</f>
        <v>0</v>
      </c>
      <c r="L116" s="133"/>
      <c r="M116" s="138"/>
      <c r="N116" s="139"/>
      <c r="O116" s="139"/>
      <c r="P116" s="140">
        <f>SUM(P117:P131)</f>
        <v>0</v>
      </c>
      <c r="Q116" s="139"/>
      <c r="R116" s="140">
        <f>SUM(R117:R131)</f>
        <v>0</v>
      </c>
      <c r="S116" s="139"/>
      <c r="T116" s="141">
        <f>SUM(T117:T131)</f>
        <v>0</v>
      </c>
      <c r="AR116" s="134" t="s">
        <v>76</v>
      </c>
      <c r="AT116" s="142" t="s">
        <v>68</v>
      </c>
      <c r="AU116" s="142" t="s">
        <v>69</v>
      </c>
      <c r="AY116" s="134" t="s">
        <v>151</v>
      </c>
      <c r="BK116" s="143">
        <f>SUM(BK117:BK131)</f>
        <v>0</v>
      </c>
    </row>
    <row r="117" spans="2:65" s="1" customFormat="1" ht="16.5" customHeight="1">
      <c r="B117" s="146"/>
      <c r="C117" s="147" t="s">
        <v>546</v>
      </c>
      <c r="D117" s="147" t="s">
        <v>153</v>
      </c>
      <c r="E117" s="148" t="s">
        <v>1768</v>
      </c>
      <c r="F117" s="149" t="s">
        <v>1769</v>
      </c>
      <c r="G117" s="150" t="s">
        <v>1770</v>
      </c>
      <c r="H117" s="151">
        <v>1</v>
      </c>
      <c r="I117" s="152"/>
      <c r="J117" s="153">
        <f t="shared" ref="J117:J131" si="0">ROUND(I117*H117,2)</f>
        <v>0</v>
      </c>
      <c r="K117" s="149" t="s">
        <v>1</v>
      </c>
      <c r="L117" s="31"/>
      <c r="M117" s="154" t="s">
        <v>1</v>
      </c>
      <c r="N117" s="155" t="s">
        <v>40</v>
      </c>
      <c r="O117" s="50"/>
      <c r="P117" s="156">
        <f t="shared" ref="P117:P131" si="1">O117*H117</f>
        <v>0</v>
      </c>
      <c r="Q117" s="156">
        <v>0</v>
      </c>
      <c r="R117" s="156">
        <f t="shared" ref="R117:R131" si="2">Q117*H117</f>
        <v>0</v>
      </c>
      <c r="S117" s="156">
        <v>0</v>
      </c>
      <c r="T117" s="157">
        <f t="shared" ref="T117:T131" si="3">S117*H117</f>
        <v>0</v>
      </c>
      <c r="AR117" s="17" t="s">
        <v>157</v>
      </c>
      <c r="AT117" s="17" t="s">
        <v>153</v>
      </c>
      <c r="AU117" s="17" t="s">
        <v>76</v>
      </c>
      <c r="AY117" s="17" t="s">
        <v>151</v>
      </c>
      <c r="BE117" s="158">
        <f t="shared" ref="BE117:BE131" si="4">IF(N117="základní",J117,0)</f>
        <v>0</v>
      </c>
      <c r="BF117" s="158">
        <f t="shared" ref="BF117:BF131" si="5">IF(N117="snížená",J117,0)</f>
        <v>0</v>
      </c>
      <c r="BG117" s="158">
        <f t="shared" ref="BG117:BG131" si="6">IF(N117="zákl. přenesená",J117,0)</f>
        <v>0</v>
      </c>
      <c r="BH117" s="158">
        <f t="shared" ref="BH117:BH131" si="7">IF(N117="sníž. přenesená",J117,0)</f>
        <v>0</v>
      </c>
      <c r="BI117" s="158">
        <f t="shared" ref="BI117:BI131" si="8">IF(N117="nulová",J117,0)</f>
        <v>0</v>
      </c>
      <c r="BJ117" s="17" t="s">
        <v>76</v>
      </c>
      <c r="BK117" s="158">
        <f t="shared" ref="BK117:BK131" si="9">ROUND(I117*H117,2)</f>
        <v>0</v>
      </c>
      <c r="BL117" s="17" t="s">
        <v>157</v>
      </c>
      <c r="BM117" s="17" t="s">
        <v>1771</v>
      </c>
    </row>
    <row r="118" spans="2:65" s="1" customFormat="1" ht="16.5" customHeight="1">
      <c r="B118" s="146"/>
      <c r="C118" s="147" t="s">
        <v>496</v>
      </c>
      <c r="D118" s="147" t="s">
        <v>153</v>
      </c>
      <c r="E118" s="148" t="s">
        <v>1772</v>
      </c>
      <c r="F118" s="149" t="s">
        <v>1773</v>
      </c>
      <c r="G118" s="150" t="s">
        <v>446</v>
      </c>
      <c r="H118" s="151">
        <v>3</v>
      </c>
      <c r="I118" s="152"/>
      <c r="J118" s="153">
        <f t="shared" si="0"/>
        <v>0</v>
      </c>
      <c r="K118" s="149" t="s">
        <v>1</v>
      </c>
      <c r="L118" s="31"/>
      <c r="M118" s="154" t="s">
        <v>1</v>
      </c>
      <c r="N118" s="155" t="s">
        <v>40</v>
      </c>
      <c r="O118" s="50"/>
      <c r="P118" s="156">
        <f t="shared" si="1"/>
        <v>0</v>
      </c>
      <c r="Q118" s="156">
        <v>0</v>
      </c>
      <c r="R118" s="156">
        <f t="shared" si="2"/>
        <v>0</v>
      </c>
      <c r="S118" s="156">
        <v>0</v>
      </c>
      <c r="T118" s="157">
        <f t="shared" si="3"/>
        <v>0</v>
      </c>
      <c r="AR118" s="17" t="s">
        <v>157</v>
      </c>
      <c r="AT118" s="17" t="s">
        <v>153</v>
      </c>
      <c r="AU118" s="17" t="s">
        <v>76</v>
      </c>
      <c r="AY118" s="17" t="s">
        <v>151</v>
      </c>
      <c r="BE118" s="158">
        <f t="shared" si="4"/>
        <v>0</v>
      </c>
      <c r="BF118" s="158">
        <f t="shared" si="5"/>
        <v>0</v>
      </c>
      <c r="BG118" s="158">
        <f t="shared" si="6"/>
        <v>0</v>
      </c>
      <c r="BH118" s="158">
        <f t="shared" si="7"/>
        <v>0</v>
      </c>
      <c r="BI118" s="158">
        <f t="shared" si="8"/>
        <v>0</v>
      </c>
      <c r="BJ118" s="17" t="s">
        <v>76</v>
      </c>
      <c r="BK118" s="158">
        <f t="shared" si="9"/>
        <v>0</v>
      </c>
      <c r="BL118" s="17" t="s">
        <v>157</v>
      </c>
      <c r="BM118" s="17" t="s">
        <v>1774</v>
      </c>
    </row>
    <row r="119" spans="2:65" s="1" customFormat="1" ht="16.5" customHeight="1">
      <c r="B119" s="146"/>
      <c r="C119" s="147" t="s">
        <v>500</v>
      </c>
      <c r="D119" s="147" t="s">
        <v>153</v>
      </c>
      <c r="E119" s="148" t="s">
        <v>1775</v>
      </c>
      <c r="F119" s="149" t="s">
        <v>1776</v>
      </c>
      <c r="G119" s="150" t="s">
        <v>225</v>
      </c>
      <c r="H119" s="151">
        <v>2</v>
      </c>
      <c r="I119" s="152"/>
      <c r="J119" s="153">
        <f t="shared" si="0"/>
        <v>0</v>
      </c>
      <c r="K119" s="149" t="s">
        <v>1</v>
      </c>
      <c r="L119" s="31"/>
      <c r="M119" s="154" t="s">
        <v>1</v>
      </c>
      <c r="N119" s="155" t="s">
        <v>40</v>
      </c>
      <c r="O119" s="50"/>
      <c r="P119" s="156">
        <f t="shared" si="1"/>
        <v>0</v>
      </c>
      <c r="Q119" s="156">
        <v>0</v>
      </c>
      <c r="R119" s="156">
        <f t="shared" si="2"/>
        <v>0</v>
      </c>
      <c r="S119" s="156">
        <v>0</v>
      </c>
      <c r="T119" s="157">
        <f t="shared" si="3"/>
        <v>0</v>
      </c>
      <c r="AR119" s="17" t="s">
        <v>157</v>
      </c>
      <c r="AT119" s="17" t="s">
        <v>153</v>
      </c>
      <c r="AU119" s="17" t="s">
        <v>76</v>
      </c>
      <c r="AY119" s="17" t="s">
        <v>151</v>
      </c>
      <c r="BE119" s="158">
        <f t="shared" si="4"/>
        <v>0</v>
      </c>
      <c r="BF119" s="158">
        <f t="shared" si="5"/>
        <v>0</v>
      </c>
      <c r="BG119" s="158">
        <f t="shared" si="6"/>
        <v>0</v>
      </c>
      <c r="BH119" s="158">
        <f t="shared" si="7"/>
        <v>0</v>
      </c>
      <c r="BI119" s="158">
        <f t="shared" si="8"/>
        <v>0</v>
      </c>
      <c r="BJ119" s="17" t="s">
        <v>76</v>
      </c>
      <c r="BK119" s="158">
        <f t="shared" si="9"/>
        <v>0</v>
      </c>
      <c r="BL119" s="17" t="s">
        <v>157</v>
      </c>
      <c r="BM119" s="17" t="s">
        <v>1777</v>
      </c>
    </row>
    <row r="120" spans="2:65" s="1" customFormat="1" ht="16.5" customHeight="1">
      <c r="B120" s="146"/>
      <c r="C120" s="147" t="s">
        <v>505</v>
      </c>
      <c r="D120" s="147" t="s">
        <v>153</v>
      </c>
      <c r="E120" s="148" t="s">
        <v>1778</v>
      </c>
      <c r="F120" s="149" t="s">
        <v>1779</v>
      </c>
      <c r="G120" s="150" t="s">
        <v>446</v>
      </c>
      <c r="H120" s="151">
        <v>3</v>
      </c>
      <c r="I120" s="152"/>
      <c r="J120" s="153">
        <f t="shared" si="0"/>
        <v>0</v>
      </c>
      <c r="K120" s="149" t="s">
        <v>1</v>
      </c>
      <c r="L120" s="31"/>
      <c r="M120" s="154" t="s">
        <v>1</v>
      </c>
      <c r="N120" s="155" t="s">
        <v>40</v>
      </c>
      <c r="O120" s="50"/>
      <c r="P120" s="156">
        <f t="shared" si="1"/>
        <v>0</v>
      </c>
      <c r="Q120" s="156">
        <v>0</v>
      </c>
      <c r="R120" s="156">
        <f t="shared" si="2"/>
        <v>0</v>
      </c>
      <c r="S120" s="156">
        <v>0</v>
      </c>
      <c r="T120" s="157">
        <f t="shared" si="3"/>
        <v>0</v>
      </c>
      <c r="AR120" s="17" t="s">
        <v>157</v>
      </c>
      <c r="AT120" s="17" t="s">
        <v>153</v>
      </c>
      <c r="AU120" s="17" t="s">
        <v>76</v>
      </c>
      <c r="AY120" s="17" t="s">
        <v>151</v>
      </c>
      <c r="BE120" s="158">
        <f t="shared" si="4"/>
        <v>0</v>
      </c>
      <c r="BF120" s="158">
        <f t="shared" si="5"/>
        <v>0</v>
      </c>
      <c r="BG120" s="158">
        <f t="shared" si="6"/>
        <v>0</v>
      </c>
      <c r="BH120" s="158">
        <f t="shared" si="7"/>
        <v>0</v>
      </c>
      <c r="BI120" s="158">
        <f t="shared" si="8"/>
        <v>0</v>
      </c>
      <c r="BJ120" s="17" t="s">
        <v>76</v>
      </c>
      <c r="BK120" s="158">
        <f t="shared" si="9"/>
        <v>0</v>
      </c>
      <c r="BL120" s="17" t="s">
        <v>157</v>
      </c>
      <c r="BM120" s="17" t="s">
        <v>1780</v>
      </c>
    </row>
    <row r="121" spans="2:65" s="1" customFormat="1" ht="16.5" customHeight="1">
      <c r="B121" s="146"/>
      <c r="C121" s="147" t="s">
        <v>509</v>
      </c>
      <c r="D121" s="147" t="s">
        <v>153</v>
      </c>
      <c r="E121" s="148" t="s">
        <v>1781</v>
      </c>
      <c r="F121" s="149" t="s">
        <v>1782</v>
      </c>
      <c r="G121" s="150" t="s">
        <v>225</v>
      </c>
      <c r="H121" s="151">
        <v>2</v>
      </c>
      <c r="I121" s="152"/>
      <c r="J121" s="153">
        <f t="shared" si="0"/>
        <v>0</v>
      </c>
      <c r="K121" s="149" t="s">
        <v>1</v>
      </c>
      <c r="L121" s="31"/>
      <c r="M121" s="154" t="s">
        <v>1</v>
      </c>
      <c r="N121" s="155" t="s">
        <v>40</v>
      </c>
      <c r="O121" s="50"/>
      <c r="P121" s="156">
        <f t="shared" si="1"/>
        <v>0</v>
      </c>
      <c r="Q121" s="156">
        <v>0</v>
      </c>
      <c r="R121" s="156">
        <f t="shared" si="2"/>
        <v>0</v>
      </c>
      <c r="S121" s="156">
        <v>0</v>
      </c>
      <c r="T121" s="157">
        <f t="shared" si="3"/>
        <v>0</v>
      </c>
      <c r="AR121" s="17" t="s">
        <v>157</v>
      </c>
      <c r="AT121" s="17" t="s">
        <v>153</v>
      </c>
      <c r="AU121" s="17" t="s">
        <v>76</v>
      </c>
      <c r="AY121" s="17" t="s">
        <v>151</v>
      </c>
      <c r="BE121" s="158">
        <f t="shared" si="4"/>
        <v>0</v>
      </c>
      <c r="BF121" s="158">
        <f t="shared" si="5"/>
        <v>0</v>
      </c>
      <c r="BG121" s="158">
        <f t="shared" si="6"/>
        <v>0</v>
      </c>
      <c r="BH121" s="158">
        <f t="shared" si="7"/>
        <v>0</v>
      </c>
      <c r="BI121" s="158">
        <f t="shared" si="8"/>
        <v>0</v>
      </c>
      <c r="BJ121" s="17" t="s">
        <v>76</v>
      </c>
      <c r="BK121" s="158">
        <f t="shared" si="9"/>
        <v>0</v>
      </c>
      <c r="BL121" s="17" t="s">
        <v>157</v>
      </c>
      <c r="BM121" s="17" t="s">
        <v>1783</v>
      </c>
    </row>
    <row r="122" spans="2:65" s="1" customFormat="1" ht="16.5" customHeight="1">
      <c r="B122" s="146"/>
      <c r="C122" s="147" t="s">
        <v>553</v>
      </c>
      <c r="D122" s="147" t="s">
        <v>153</v>
      </c>
      <c r="E122" s="148" t="s">
        <v>1784</v>
      </c>
      <c r="F122" s="149" t="s">
        <v>1785</v>
      </c>
      <c r="G122" s="150" t="s">
        <v>1770</v>
      </c>
      <c r="H122" s="151">
        <v>1</v>
      </c>
      <c r="I122" s="152"/>
      <c r="J122" s="153">
        <f t="shared" si="0"/>
        <v>0</v>
      </c>
      <c r="K122" s="149" t="s">
        <v>1</v>
      </c>
      <c r="L122" s="31"/>
      <c r="M122" s="154" t="s">
        <v>1</v>
      </c>
      <c r="N122" s="155" t="s">
        <v>40</v>
      </c>
      <c r="O122" s="50"/>
      <c r="P122" s="156">
        <f t="shared" si="1"/>
        <v>0</v>
      </c>
      <c r="Q122" s="156">
        <v>0</v>
      </c>
      <c r="R122" s="156">
        <f t="shared" si="2"/>
        <v>0</v>
      </c>
      <c r="S122" s="156">
        <v>0</v>
      </c>
      <c r="T122" s="157">
        <f t="shared" si="3"/>
        <v>0</v>
      </c>
      <c r="AR122" s="17" t="s">
        <v>157</v>
      </c>
      <c r="AT122" s="17" t="s">
        <v>153</v>
      </c>
      <c r="AU122" s="17" t="s">
        <v>76</v>
      </c>
      <c r="AY122" s="17" t="s">
        <v>151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7" t="s">
        <v>76</v>
      </c>
      <c r="BK122" s="158">
        <f t="shared" si="9"/>
        <v>0</v>
      </c>
      <c r="BL122" s="17" t="s">
        <v>157</v>
      </c>
      <c r="BM122" s="17" t="s">
        <v>1786</v>
      </c>
    </row>
    <row r="123" spans="2:65" s="1" customFormat="1" ht="16.5" customHeight="1">
      <c r="B123" s="146"/>
      <c r="C123" s="147" t="s">
        <v>515</v>
      </c>
      <c r="D123" s="147" t="s">
        <v>153</v>
      </c>
      <c r="E123" s="148" t="s">
        <v>1787</v>
      </c>
      <c r="F123" s="149" t="s">
        <v>1788</v>
      </c>
      <c r="G123" s="150" t="s">
        <v>225</v>
      </c>
      <c r="H123" s="151">
        <v>1</v>
      </c>
      <c r="I123" s="152"/>
      <c r="J123" s="153">
        <f t="shared" si="0"/>
        <v>0</v>
      </c>
      <c r="K123" s="149" t="s">
        <v>1</v>
      </c>
      <c r="L123" s="31"/>
      <c r="M123" s="154" t="s">
        <v>1</v>
      </c>
      <c r="N123" s="155" t="s">
        <v>40</v>
      </c>
      <c r="O123" s="50"/>
      <c r="P123" s="156">
        <f t="shared" si="1"/>
        <v>0</v>
      </c>
      <c r="Q123" s="156">
        <v>0</v>
      </c>
      <c r="R123" s="156">
        <f t="shared" si="2"/>
        <v>0</v>
      </c>
      <c r="S123" s="156">
        <v>0</v>
      </c>
      <c r="T123" s="157">
        <f t="shared" si="3"/>
        <v>0</v>
      </c>
      <c r="AR123" s="17" t="s">
        <v>157</v>
      </c>
      <c r="AT123" s="17" t="s">
        <v>153</v>
      </c>
      <c r="AU123" s="17" t="s">
        <v>76</v>
      </c>
      <c r="AY123" s="17" t="s">
        <v>151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7" t="s">
        <v>76</v>
      </c>
      <c r="BK123" s="158">
        <f t="shared" si="9"/>
        <v>0</v>
      </c>
      <c r="BL123" s="17" t="s">
        <v>157</v>
      </c>
      <c r="BM123" s="17" t="s">
        <v>1789</v>
      </c>
    </row>
    <row r="124" spans="2:65" s="1" customFormat="1" ht="16.5" customHeight="1">
      <c r="B124" s="146"/>
      <c r="C124" s="147" t="s">
        <v>519</v>
      </c>
      <c r="D124" s="147" t="s">
        <v>153</v>
      </c>
      <c r="E124" s="148" t="s">
        <v>1790</v>
      </c>
      <c r="F124" s="149" t="s">
        <v>1791</v>
      </c>
      <c r="G124" s="150" t="s">
        <v>225</v>
      </c>
      <c r="H124" s="151">
        <v>1</v>
      </c>
      <c r="I124" s="152"/>
      <c r="J124" s="153">
        <f t="shared" si="0"/>
        <v>0</v>
      </c>
      <c r="K124" s="149" t="s">
        <v>1</v>
      </c>
      <c r="L124" s="31"/>
      <c r="M124" s="154" t="s">
        <v>1</v>
      </c>
      <c r="N124" s="155" t="s">
        <v>40</v>
      </c>
      <c r="O124" s="50"/>
      <c r="P124" s="156">
        <f t="shared" si="1"/>
        <v>0</v>
      </c>
      <c r="Q124" s="156">
        <v>0</v>
      </c>
      <c r="R124" s="156">
        <f t="shared" si="2"/>
        <v>0</v>
      </c>
      <c r="S124" s="156">
        <v>0</v>
      </c>
      <c r="T124" s="157">
        <f t="shared" si="3"/>
        <v>0</v>
      </c>
      <c r="AR124" s="17" t="s">
        <v>157</v>
      </c>
      <c r="AT124" s="17" t="s">
        <v>153</v>
      </c>
      <c r="AU124" s="17" t="s">
        <v>76</v>
      </c>
      <c r="AY124" s="17" t="s">
        <v>151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7" t="s">
        <v>76</v>
      </c>
      <c r="BK124" s="158">
        <f t="shared" si="9"/>
        <v>0</v>
      </c>
      <c r="BL124" s="17" t="s">
        <v>157</v>
      </c>
      <c r="BM124" s="17" t="s">
        <v>1792</v>
      </c>
    </row>
    <row r="125" spans="2:65" s="1" customFormat="1" ht="16.5" customHeight="1">
      <c r="B125" s="146"/>
      <c r="C125" s="147" t="s">
        <v>528</v>
      </c>
      <c r="D125" s="147" t="s">
        <v>153</v>
      </c>
      <c r="E125" s="148" t="s">
        <v>1793</v>
      </c>
      <c r="F125" s="149" t="s">
        <v>1794</v>
      </c>
      <c r="G125" s="150" t="s">
        <v>225</v>
      </c>
      <c r="H125" s="151">
        <v>1</v>
      </c>
      <c r="I125" s="152"/>
      <c r="J125" s="153">
        <f t="shared" si="0"/>
        <v>0</v>
      </c>
      <c r="K125" s="149" t="s">
        <v>1</v>
      </c>
      <c r="L125" s="31"/>
      <c r="M125" s="154" t="s">
        <v>1</v>
      </c>
      <c r="N125" s="155" t="s">
        <v>40</v>
      </c>
      <c r="O125" s="50"/>
      <c r="P125" s="156">
        <f t="shared" si="1"/>
        <v>0</v>
      </c>
      <c r="Q125" s="156">
        <v>0</v>
      </c>
      <c r="R125" s="156">
        <f t="shared" si="2"/>
        <v>0</v>
      </c>
      <c r="S125" s="156">
        <v>0</v>
      </c>
      <c r="T125" s="157">
        <f t="shared" si="3"/>
        <v>0</v>
      </c>
      <c r="AR125" s="17" t="s">
        <v>157</v>
      </c>
      <c r="AT125" s="17" t="s">
        <v>153</v>
      </c>
      <c r="AU125" s="17" t="s">
        <v>76</v>
      </c>
      <c r="AY125" s="17" t="s">
        <v>151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7" t="s">
        <v>76</v>
      </c>
      <c r="BK125" s="158">
        <f t="shared" si="9"/>
        <v>0</v>
      </c>
      <c r="BL125" s="17" t="s">
        <v>157</v>
      </c>
      <c r="BM125" s="17" t="s">
        <v>1795</v>
      </c>
    </row>
    <row r="126" spans="2:65" s="1" customFormat="1" ht="16.5" customHeight="1">
      <c r="B126" s="146"/>
      <c r="C126" s="147" t="s">
        <v>536</v>
      </c>
      <c r="D126" s="147" t="s">
        <v>153</v>
      </c>
      <c r="E126" s="148" t="s">
        <v>1796</v>
      </c>
      <c r="F126" s="149" t="s">
        <v>1797</v>
      </c>
      <c r="G126" s="150" t="s">
        <v>225</v>
      </c>
      <c r="H126" s="151">
        <v>1</v>
      </c>
      <c r="I126" s="152"/>
      <c r="J126" s="153">
        <f t="shared" si="0"/>
        <v>0</v>
      </c>
      <c r="K126" s="149" t="s">
        <v>1</v>
      </c>
      <c r="L126" s="31"/>
      <c r="M126" s="154" t="s">
        <v>1</v>
      </c>
      <c r="N126" s="155" t="s">
        <v>40</v>
      </c>
      <c r="O126" s="50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AR126" s="17" t="s">
        <v>157</v>
      </c>
      <c r="AT126" s="17" t="s">
        <v>153</v>
      </c>
      <c r="AU126" s="17" t="s">
        <v>76</v>
      </c>
      <c r="AY126" s="17" t="s">
        <v>151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7" t="s">
        <v>76</v>
      </c>
      <c r="BK126" s="158">
        <f t="shared" si="9"/>
        <v>0</v>
      </c>
      <c r="BL126" s="17" t="s">
        <v>157</v>
      </c>
      <c r="BM126" s="17" t="s">
        <v>1798</v>
      </c>
    </row>
    <row r="127" spans="2:65" s="1" customFormat="1" ht="16.5" customHeight="1">
      <c r="B127" s="146"/>
      <c r="C127" s="147" t="s">
        <v>540</v>
      </c>
      <c r="D127" s="147" t="s">
        <v>153</v>
      </c>
      <c r="E127" s="148" t="s">
        <v>1799</v>
      </c>
      <c r="F127" s="149" t="s">
        <v>1800</v>
      </c>
      <c r="G127" s="150" t="s">
        <v>282</v>
      </c>
      <c r="H127" s="151">
        <v>5</v>
      </c>
      <c r="I127" s="152"/>
      <c r="J127" s="153">
        <f t="shared" si="0"/>
        <v>0</v>
      </c>
      <c r="K127" s="149" t="s">
        <v>1</v>
      </c>
      <c r="L127" s="31"/>
      <c r="M127" s="154" t="s">
        <v>1</v>
      </c>
      <c r="N127" s="155" t="s">
        <v>40</v>
      </c>
      <c r="O127" s="50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AR127" s="17" t="s">
        <v>157</v>
      </c>
      <c r="AT127" s="17" t="s">
        <v>153</v>
      </c>
      <c r="AU127" s="17" t="s">
        <v>76</v>
      </c>
      <c r="AY127" s="17" t="s">
        <v>151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7" t="s">
        <v>76</v>
      </c>
      <c r="BK127" s="158">
        <f t="shared" si="9"/>
        <v>0</v>
      </c>
      <c r="BL127" s="17" t="s">
        <v>157</v>
      </c>
      <c r="BM127" s="17" t="s">
        <v>1801</v>
      </c>
    </row>
    <row r="128" spans="2:65" s="1" customFormat="1" ht="16.5" customHeight="1">
      <c r="B128" s="146"/>
      <c r="C128" s="147" t="s">
        <v>561</v>
      </c>
      <c r="D128" s="147" t="s">
        <v>153</v>
      </c>
      <c r="E128" s="148" t="s">
        <v>1802</v>
      </c>
      <c r="F128" s="149" t="s">
        <v>1803</v>
      </c>
      <c r="G128" s="150" t="s">
        <v>1804</v>
      </c>
      <c r="H128" s="151">
        <v>36</v>
      </c>
      <c r="I128" s="152"/>
      <c r="J128" s="153">
        <f t="shared" si="0"/>
        <v>0</v>
      </c>
      <c r="K128" s="149" t="s">
        <v>1</v>
      </c>
      <c r="L128" s="31"/>
      <c r="M128" s="154" t="s">
        <v>1</v>
      </c>
      <c r="N128" s="155" t="s">
        <v>40</v>
      </c>
      <c r="O128" s="50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AR128" s="17" t="s">
        <v>157</v>
      </c>
      <c r="AT128" s="17" t="s">
        <v>153</v>
      </c>
      <c r="AU128" s="17" t="s">
        <v>76</v>
      </c>
      <c r="AY128" s="17" t="s">
        <v>151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7" t="s">
        <v>76</v>
      </c>
      <c r="BK128" s="158">
        <f t="shared" si="9"/>
        <v>0</v>
      </c>
      <c r="BL128" s="17" t="s">
        <v>157</v>
      </c>
      <c r="BM128" s="17" t="s">
        <v>1805</v>
      </c>
    </row>
    <row r="129" spans="2:65" s="1" customFormat="1" ht="16.5" customHeight="1">
      <c r="B129" s="146"/>
      <c r="C129" s="147" t="s">
        <v>567</v>
      </c>
      <c r="D129" s="147" t="s">
        <v>153</v>
      </c>
      <c r="E129" s="148" t="s">
        <v>1806</v>
      </c>
      <c r="F129" s="149" t="s">
        <v>1807</v>
      </c>
      <c r="G129" s="150" t="s">
        <v>1804</v>
      </c>
      <c r="H129" s="151">
        <v>36</v>
      </c>
      <c r="I129" s="152"/>
      <c r="J129" s="153">
        <f t="shared" si="0"/>
        <v>0</v>
      </c>
      <c r="K129" s="149" t="s">
        <v>1</v>
      </c>
      <c r="L129" s="31"/>
      <c r="M129" s="154" t="s">
        <v>1</v>
      </c>
      <c r="N129" s="155" t="s">
        <v>40</v>
      </c>
      <c r="O129" s="50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AR129" s="17" t="s">
        <v>157</v>
      </c>
      <c r="AT129" s="17" t="s">
        <v>153</v>
      </c>
      <c r="AU129" s="17" t="s">
        <v>76</v>
      </c>
      <c r="AY129" s="17" t="s">
        <v>151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7" t="s">
        <v>76</v>
      </c>
      <c r="BK129" s="158">
        <f t="shared" si="9"/>
        <v>0</v>
      </c>
      <c r="BL129" s="17" t="s">
        <v>157</v>
      </c>
      <c r="BM129" s="17" t="s">
        <v>1808</v>
      </c>
    </row>
    <row r="130" spans="2:65" s="1" customFormat="1" ht="16.5" customHeight="1">
      <c r="B130" s="146"/>
      <c r="C130" s="147" t="s">
        <v>572</v>
      </c>
      <c r="D130" s="147" t="s">
        <v>153</v>
      </c>
      <c r="E130" s="148" t="s">
        <v>1809</v>
      </c>
      <c r="F130" s="149" t="s">
        <v>1810</v>
      </c>
      <c r="G130" s="150" t="s">
        <v>1804</v>
      </c>
      <c r="H130" s="151">
        <v>72</v>
      </c>
      <c r="I130" s="152"/>
      <c r="J130" s="153">
        <f t="shared" si="0"/>
        <v>0</v>
      </c>
      <c r="K130" s="149" t="s">
        <v>1</v>
      </c>
      <c r="L130" s="31"/>
      <c r="M130" s="154" t="s">
        <v>1</v>
      </c>
      <c r="N130" s="155" t="s">
        <v>40</v>
      </c>
      <c r="O130" s="50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AR130" s="17" t="s">
        <v>157</v>
      </c>
      <c r="AT130" s="17" t="s">
        <v>153</v>
      </c>
      <c r="AU130" s="17" t="s">
        <v>76</v>
      </c>
      <c r="AY130" s="17" t="s">
        <v>151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7" t="s">
        <v>76</v>
      </c>
      <c r="BK130" s="158">
        <f t="shared" si="9"/>
        <v>0</v>
      </c>
      <c r="BL130" s="17" t="s">
        <v>157</v>
      </c>
      <c r="BM130" s="17" t="s">
        <v>1811</v>
      </c>
    </row>
    <row r="131" spans="2:65" s="1" customFormat="1" ht="16.5" customHeight="1">
      <c r="B131" s="146"/>
      <c r="C131" s="147" t="s">
        <v>557</v>
      </c>
      <c r="D131" s="147" t="s">
        <v>153</v>
      </c>
      <c r="E131" s="148" t="s">
        <v>1812</v>
      </c>
      <c r="F131" s="149" t="s">
        <v>1813</v>
      </c>
      <c r="G131" s="150" t="s">
        <v>1178</v>
      </c>
      <c r="H131" s="201"/>
      <c r="I131" s="152"/>
      <c r="J131" s="153">
        <f t="shared" si="0"/>
        <v>0</v>
      </c>
      <c r="K131" s="149" t="s">
        <v>1</v>
      </c>
      <c r="L131" s="31"/>
      <c r="M131" s="154" t="s">
        <v>1</v>
      </c>
      <c r="N131" s="155" t="s">
        <v>40</v>
      </c>
      <c r="O131" s="50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AR131" s="17" t="s">
        <v>157</v>
      </c>
      <c r="AT131" s="17" t="s">
        <v>153</v>
      </c>
      <c r="AU131" s="17" t="s">
        <v>76</v>
      </c>
      <c r="AY131" s="17" t="s">
        <v>151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7" t="s">
        <v>76</v>
      </c>
      <c r="BK131" s="158">
        <f t="shared" si="9"/>
        <v>0</v>
      </c>
      <c r="BL131" s="17" t="s">
        <v>157</v>
      </c>
      <c r="BM131" s="17" t="s">
        <v>1814</v>
      </c>
    </row>
    <row r="132" spans="2:65" s="11" customFormat="1" ht="25.9" customHeight="1">
      <c r="B132" s="133"/>
      <c r="D132" s="134" t="s">
        <v>68</v>
      </c>
      <c r="E132" s="135" t="s">
        <v>1815</v>
      </c>
      <c r="F132" s="135" t="s">
        <v>1816</v>
      </c>
      <c r="I132" s="136"/>
      <c r="J132" s="137">
        <f>BK132</f>
        <v>0</v>
      </c>
      <c r="L132" s="133"/>
      <c r="M132" s="138"/>
      <c r="N132" s="139"/>
      <c r="O132" s="139"/>
      <c r="P132" s="140">
        <f>SUM(P133:P144)</f>
        <v>0</v>
      </c>
      <c r="Q132" s="139"/>
      <c r="R132" s="140">
        <f>SUM(R133:R144)</f>
        <v>0</v>
      </c>
      <c r="S132" s="139"/>
      <c r="T132" s="141">
        <f>SUM(T133:T144)</f>
        <v>0</v>
      </c>
      <c r="AR132" s="134" t="s">
        <v>76</v>
      </c>
      <c r="AT132" s="142" t="s">
        <v>68</v>
      </c>
      <c r="AU132" s="142" t="s">
        <v>69</v>
      </c>
      <c r="AY132" s="134" t="s">
        <v>151</v>
      </c>
      <c r="BK132" s="143">
        <f>SUM(BK133:BK144)</f>
        <v>0</v>
      </c>
    </row>
    <row r="133" spans="2:65" s="1" customFormat="1" ht="16.5" customHeight="1">
      <c r="B133" s="146"/>
      <c r="C133" s="147" t="s">
        <v>723</v>
      </c>
      <c r="D133" s="147" t="s">
        <v>153</v>
      </c>
      <c r="E133" s="148" t="s">
        <v>1817</v>
      </c>
      <c r="F133" s="149" t="s">
        <v>1818</v>
      </c>
      <c r="G133" s="150" t="s">
        <v>1819</v>
      </c>
      <c r="H133" s="151">
        <v>1</v>
      </c>
      <c r="I133" s="152"/>
      <c r="J133" s="153">
        <f t="shared" ref="J133:J144" si="10">ROUND(I133*H133,2)</f>
        <v>0</v>
      </c>
      <c r="K133" s="149" t="s">
        <v>1</v>
      </c>
      <c r="L133" s="31"/>
      <c r="M133" s="154" t="s">
        <v>1</v>
      </c>
      <c r="N133" s="155" t="s">
        <v>40</v>
      </c>
      <c r="O133" s="50"/>
      <c r="P133" s="156">
        <f t="shared" ref="P133:P144" si="11">O133*H133</f>
        <v>0</v>
      </c>
      <c r="Q133" s="156">
        <v>0</v>
      </c>
      <c r="R133" s="156">
        <f t="shared" ref="R133:R144" si="12">Q133*H133</f>
        <v>0</v>
      </c>
      <c r="S133" s="156">
        <v>0</v>
      </c>
      <c r="T133" s="157">
        <f t="shared" ref="T133:T144" si="13">S133*H133</f>
        <v>0</v>
      </c>
      <c r="AR133" s="17" t="s">
        <v>157</v>
      </c>
      <c r="AT133" s="17" t="s">
        <v>153</v>
      </c>
      <c r="AU133" s="17" t="s">
        <v>76</v>
      </c>
      <c r="AY133" s="17" t="s">
        <v>151</v>
      </c>
      <c r="BE133" s="158">
        <f t="shared" ref="BE133:BE144" si="14">IF(N133="základní",J133,0)</f>
        <v>0</v>
      </c>
      <c r="BF133" s="158">
        <f t="shared" ref="BF133:BF144" si="15">IF(N133="snížená",J133,0)</f>
        <v>0</v>
      </c>
      <c r="BG133" s="158">
        <f t="shared" ref="BG133:BG144" si="16">IF(N133="zákl. přenesená",J133,0)</f>
        <v>0</v>
      </c>
      <c r="BH133" s="158">
        <f t="shared" ref="BH133:BH144" si="17">IF(N133="sníž. přenesená",J133,0)</f>
        <v>0</v>
      </c>
      <c r="BI133" s="158">
        <f t="shared" ref="BI133:BI144" si="18">IF(N133="nulová",J133,0)</f>
        <v>0</v>
      </c>
      <c r="BJ133" s="17" t="s">
        <v>76</v>
      </c>
      <c r="BK133" s="158">
        <f t="shared" ref="BK133:BK144" si="19">ROUND(I133*H133,2)</f>
        <v>0</v>
      </c>
      <c r="BL133" s="17" t="s">
        <v>157</v>
      </c>
      <c r="BM133" s="17" t="s">
        <v>1820</v>
      </c>
    </row>
    <row r="134" spans="2:65" s="1" customFormat="1" ht="16.5" customHeight="1">
      <c r="B134" s="146"/>
      <c r="C134" s="147" t="s">
        <v>727</v>
      </c>
      <c r="D134" s="147" t="s">
        <v>153</v>
      </c>
      <c r="E134" s="148" t="s">
        <v>1821</v>
      </c>
      <c r="F134" s="149" t="s">
        <v>1822</v>
      </c>
      <c r="G134" s="150" t="s">
        <v>1819</v>
      </c>
      <c r="H134" s="151">
        <v>1</v>
      </c>
      <c r="I134" s="152"/>
      <c r="J134" s="153">
        <f t="shared" si="10"/>
        <v>0</v>
      </c>
      <c r="K134" s="149" t="s">
        <v>1</v>
      </c>
      <c r="L134" s="31"/>
      <c r="M134" s="154" t="s">
        <v>1</v>
      </c>
      <c r="N134" s="155" t="s">
        <v>40</v>
      </c>
      <c r="O134" s="50"/>
      <c r="P134" s="156">
        <f t="shared" si="11"/>
        <v>0</v>
      </c>
      <c r="Q134" s="156">
        <v>0</v>
      </c>
      <c r="R134" s="156">
        <f t="shared" si="12"/>
        <v>0</v>
      </c>
      <c r="S134" s="156">
        <v>0</v>
      </c>
      <c r="T134" s="157">
        <f t="shared" si="13"/>
        <v>0</v>
      </c>
      <c r="AR134" s="17" t="s">
        <v>157</v>
      </c>
      <c r="AT134" s="17" t="s">
        <v>153</v>
      </c>
      <c r="AU134" s="17" t="s">
        <v>76</v>
      </c>
      <c r="AY134" s="17" t="s">
        <v>151</v>
      </c>
      <c r="BE134" s="158">
        <f t="shared" si="14"/>
        <v>0</v>
      </c>
      <c r="BF134" s="158">
        <f t="shared" si="15"/>
        <v>0</v>
      </c>
      <c r="BG134" s="158">
        <f t="shared" si="16"/>
        <v>0</v>
      </c>
      <c r="BH134" s="158">
        <f t="shared" si="17"/>
        <v>0</v>
      </c>
      <c r="BI134" s="158">
        <f t="shared" si="18"/>
        <v>0</v>
      </c>
      <c r="BJ134" s="17" t="s">
        <v>76</v>
      </c>
      <c r="BK134" s="158">
        <f t="shared" si="19"/>
        <v>0</v>
      </c>
      <c r="BL134" s="17" t="s">
        <v>157</v>
      </c>
      <c r="BM134" s="17" t="s">
        <v>1823</v>
      </c>
    </row>
    <row r="135" spans="2:65" s="1" customFormat="1" ht="16.5" customHeight="1">
      <c r="B135" s="146"/>
      <c r="C135" s="147" t="s">
        <v>731</v>
      </c>
      <c r="D135" s="147" t="s">
        <v>153</v>
      </c>
      <c r="E135" s="148" t="s">
        <v>1824</v>
      </c>
      <c r="F135" s="149" t="s">
        <v>1825</v>
      </c>
      <c r="G135" s="150" t="s">
        <v>225</v>
      </c>
      <c r="H135" s="151">
        <v>1</v>
      </c>
      <c r="I135" s="152"/>
      <c r="J135" s="153">
        <f t="shared" si="10"/>
        <v>0</v>
      </c>
      <c r="K135" s="149" t="s">
        <v>1</v>
      </c>
      <c r="L135" s="31"/>
      <c r="M135" s="154" t="s">
        <v>1</v>
      </c>
      <c r="N135" s="155" t="s">
        <v>40</v>
      </c>
      <c r="O135" s="50"/>
      <c r="P135" s="156">
        <f t="shared" si="11"/>
        <v>0</v>
      </c>
      <c r="Q135" s="156">
        <v>0</v>
      </c>
      <c r="R135" s="156">
        <f t="shared" si="12"/>
        <v>0</v>
      </c>
      <c r="S135" s="156">
        <v>0</v>
      </c>
      <c r="T135" s="157">
        <f t="shared" si="13"/>
        <v>0</v>
      </c>
      <c r="AR135" s="17" t="s">
        <v>157</v>
      </c>
      <c r="AT135" s="17" t="s">
        <v>153</v>
      </c>
      <c r="AU135" s="17" t="s">
        <v>76</v>
      </c>
      <c r="AY135" s="17" t="s">
        <v>151</v>
      </c>
      <c r="BE135" s="158">
        <f t="shared" si="14"/>
        <v>0</v>
      </c>
      <c r="BF135" s="158">
        <f t="shared" si="15"/>
        <v>0</v>
      </c>
      <c r="BG135" s="158">
        <f t="shared" si="16"/>
        <v>0</v>
      </c>
      <c r="BH135" s="158">
        <f t="shared" si="17"/>
        <v>0</v>
      </c>
      <c r="BI135" s="158">
        <f t="shared" si="18"/>
        <v>0</v>
      </c>
      <c r="BJ135" s="17" t="s">
        <v>76</v>
      </c>
      <c r="BK135" s="158">
        <f t="shared" si="19"/>
        <v>0</v>
      </c>
      <c r="BL135" s="17" t="s">
        <v>157</v>
      </c>
      <c r="BM135" s="17" t="s">
        <v>1826</v>
      </c>
    </row>
    <row r="136" spans="2:65" s="1" customFormat="1" ht="16.5" customHeight="1">
      <c r="B136" s="146"/>
      <c r="C136" s="147" t="s">
        <v>735</v>
      </c>
      <c r="D136" s="147" t="s">
        <v>153</v>
      </c>
      <c r="E136" s="148" t="s">
        <v>1827</v>
      </c>
      <c r="F136" s="149" t="s">
        <v>1828</v>
      </c>
      <c r="G136" s="150" t="s">
        <v>1819</v>
      </c>
      <c r="H136" s="151">
        <v>1</v>
      </c>
      <c r="I136" s="152"/>
      <c r="J136" s="153">
        <f t="shared" si="10"/>
        <v>0</v>
      </c>
      <c r="K136" s="149" t="s">
        <v>1</v>
      </c>
      <c r="L136" s="31"/>
      <c r="M136" s="154" t="s">
        <v>1</v>
      </c>
      <c r="N136" s="155" t="s">
        <v>40</v>
      </c>
      <c r="O136" s="50"/>
      <c r="P136" s="156">
        <f t="shared" si="11"/>
        <v>0</v>
      </c>
      <c r="Q136" s="156">
        <v>0</v>
      </c>
      <c r="R136" s="156">
        <f t="shared" si="12"/>
        <v>0</v>
      </c>
      <c r="S136" s="156">
        <v>0</v>
      </c>
      <c r="T136" s="157">
        <f t="shared" si="13"/>
        <v>0</v>
      </c>
      <c r="AR136" s="17" t="s">
        <v>157</v>
      </c>
      <c r="AT136" s="17" t="s">
        <v>153</v>
      </c>
      <c r="AU136" s="17" t="s">
        <v>76</v>
      </c>
      <c r="AY136" s="17" t="s">
        <v>151</v>
      </c>
      <c r="BE136" s="158">
        <f t="shared" si="14"/>
        <v>0</v>
      </c>
      <c r="BF136" s="158">
        <f t="shared" si="15"/>
        <v>0</v>
      </c>
      <c r="BG136" s="158">
        <f t="shared" si="16"/>
        <v>0</v>
      </c>
      <c r="BH136" s="158">
        <f t="shared" si="17"/>
        <v>0</v>
      </c>
      <c r="BI136" s="158">
        <f t="shared" si="18"/>
        <v>0</v>
      </c>
      <c r="BJ136" s="17" t="s">
        <v>76</v>
      </c>
      <c r="BK136" s="158">
        <f t="shared" si="19"/>
        <v>0</v>
      </c>
      <c r="BL136" s="17" t="s">
        <v>157</v>
      </c>
      <c r="BM136" s="17" t="s">
        <v>1829</v>
      </c>
    </row>
    <row r="137" spans="2:65" s="1" customFormat="1" ht="16.5" customHeight="1">
      <c r="B137" s="146"/>
      <c r="C137" s="147" t="s">
        <v>739</v>
      </c>
      <c r="D137" s="147" t="s">
        <v>153</v>
      </c>
      <c r="E137" s="148" t="s">
        <v>1830</v>
      </c>
      <c r="F137" s="149" t="s">
        <v>1831</v>
      </c>
      <c r="G137" s="150" t="s">
        <v>1819</v>
      </c>
      <c r="H137" s="151">
        <v>1</v>
      </c>
      <c r="I137" s="152"/>
      <c r="J137" s="153">
        <f t="shared" si="10"/>
        <v>0</v>
      </c>
      <c r="K137" s="149" t="s">
        <v>1</v>
      </c>
      <c r="L137" s="31"/>
      <c r="M137" s="154" t="s">
        <v>1</v>
      </c>
      <c r="N137" s="155" t="s">
        <v>40</v>
      </c>
      <c r="O137" s="50"/>
      <c r="P137" s="156">
        <f t="shared" si="11"/>
        <v>0</v>
      </c>
      <c r="Q137" s="156">
        <v>0</v>
      </c>
      <c r="R137" s="156">
        <f t="shared" si="12"/>
        <v>0</v>
      </c>
      <c r="S137" s="156">
        <v>0</v>
      </c>
      <c r="T137" s="157">
        <f t="shared" si="13"/>
        <v>0</v>
      </c>
      <c r="AR137" s="17" t="s">
        <v>157</v>
      </c>
      <c r="AT137" s="17" t="s">
        <v>153</v>
      </c>
      <c r="AU137" s="17" t="s">
        <v>76</v>
      </c>
      <c r="AY137" s="17" t="s">
        <v>151</v>
      </c>
      <c r="BE137" s="158">
        <f t="shared" si="14"/>
        <v>0</v>
      </c>
      <c r="BF137" s="158">
        <f t="shared" si="15"/>
        <v>0</v>
      </c>
      <c r="BG137" s="158">
        <f t="shared" si="16"/>
        <v>0</v>
      </c>
      <c r="BH137" s="158">
        <f t="shared" si="17"/>
        <v>0</v>
      </c>
      <c r="BI137" s="158">
        <f t="shared" si="18"/>
        <v>0</v>
      </c>
      <c r="BJ137" s="17" t="s">
        <v>76</v>
      </c>
      <c r="BK137" s="158">
        <f t="shared" si="19"/>
        <v>0</v>
      </c>
      <c r="BL137" s="17" t="s">
        <v>157</v>
      </c>
      <c r="BM137" s="17" t="s">
        <v>1832</v>
      </c>
    </row>
    <row r="138" spans="2:65" s="1" customFormat="1" ht="16.5" customHeight="1">
      <c r="B138" s="146"/>
      <c r="C138" s="147" t="s">
        <v>743</v>
      </c>
      <c r="D138" s="147" t="s">
        <v>153</v>
      </c>
      <c r="E138" s="148" t="s">
        <v>1833</v>
      </c>
      <c r="F138" s="149" t="s">
        <v>1834</v>
      </c>
      <c r="G138" s="150" t="s">
        <v>1819</v>
      </c>
      <c r="H138" s="151">
        <v>1</v>
      </c>
      <c r="I138" s="152"/>
      <c r="J138" s="153">
        <f t="shared" si="10"/>
        <v>0</v>
      </c>
      <c r="K138" s="149" t="s">
        <v>1</v>
      </c>
      <c r="L138" s="31"/>
      <c r="M138" s="154" t="s">
        <v>1</v>
      </c>
      <c r="N138" s="155" t="s">
        <v>40</v>
      </c>
      <c r="O138" s="50"/>
      <c r="P138" s="156">
        <f t="shared" si="11"/>
        <v>0</v>
      </c>
      <c r="Q138" s="156">
        <v>0</v>
      </c>
      <c r="R138" s="156">
        <f t="shared" si="12"/>
        <v>0</v>
      </c>
      <c r="S138" s="156">
        <v>0</v>
      </c>
      <c r="T138" s="157">
        <f t="shared" si="13"/>
        <v>0</v>
      </c>
      <c r="AR138" s="17" t="s">
        <v>157</v>
      </c>
      <c r="AT138" s="17" t="s">
        <v>153</v>
      </c>
      <c r="AU138" s="17" t="s">
        <v>76</v>
      </c>
      <c r="AY138" s="17" t="s">
        <v>151</v>
      </c>
      <c r="BE138" s="158">
        <f t="shared" si="14"/>
        <v>0</v>
      </c>
      <c r="BF138" s="158">
        <f t="shared" si="15"/>
        <v>0</v>
      </c>
      <c r="BG138" s="158">
        <f t="shared" si="16"/>
        <v>0</v>
      </c>
      <c r="BH138" s="158">
        <f t="shared" si="17"/>
        <v>0</v>
      </c>
      <c r="BI138" s="158">
        <f t="shared" si="18"/>
        <v>0</v>
      </c>
      <c r="BJ138" s="17" t="s">
        <v>76</v>
      </c>
      <c r="BK138" s="158">
        <f t="shared" si="19"/>
        <v>0</v>
      </c>
      <c r="BL138" s="17" t="s">
        <v>157</v>
      </c>
      <c r="BM138" s="17" t="s">
        <v>1835</v>
      </c>
    </row>
    <row r="139" spans="2:65" s="1" customFormat="1" ht="16.5" customHeight="1">
      <c r="B139" s="146"/>
      <c r="C139" s="147" t="s">
        <v>749</v>
      </c>
      <c r="D139" s="147" t="s">
        <v>153</v>
      </c>
      <c r="E139" s="148" t="s">
        <v>1836</v>
      </c>
      <c r="F139" s="149" t="s">
        <v>1837</v>
      </c>
      <c r="G139" s="150" t="s">
        <v>1819</v>
      </c>
      <c r="H139" s="151">
        <v>1</v>
      </c>
      <c r="I139" s="152"/>
      <c r="J139" s="153">
        <f t="shared" si="10"/>
        <v>0</v>
      </c>
      <c r="K139" s="149" t="s">
        <v>1</v>
      </c>
      <c r="L139" s="31"/>
      <c r="M139" s="154" t="s">
        <v>1</v>
      </c>
      <c r="N139" s="155" t="s">
        <v>40</v>
      </c>
      <c r="O139" s="50"/>
      <c r="P139" s="156">
        <f t="shared" si="11"/>
        <v>0</v>
      </c>
      <c r="Q139" s="156">
        <v>0</v>
      </c>
      <c r="R139" s="156">
        <f t="shared" si="12"/>
        <v>0</v>
      </c>
      <c r="S139" s="156">
        <v>0</v>
      </c>
      <c r="T139" s="157">
        <f t="shared" si="13"/>
        <v>0</v>
      </c>
      <c r="AR139" s="17" t="s">
        <v>157</v>
      </c>
      <c r="AT139" s="17" t="s">
        <v>153</v>
      </c>
      <c r="AU139" s="17" t="s">
        <v>76</v>
      </c>
      <c r="AY139" s="17" t="s">
        <v>151</v>
      </c>
      <c r="BE139" s="158">
        <f t="shared" si="14"/>
        <v>0</v>
      </c>
      <c r="BF139" s="158">
        <f t="shared" si="15"/>
        <v>0</v>
      </c>
      <c r="BG139" s="158">
        <f t="shared" si="16"/>
        <v>0</v>
      </c>
      <c r="BH139" s="158">
        <f t="shared" si="17"/>
        <v>0</v>
      </c>
      <c r="BI139" s="158">
        <f t="shared" si="18"/>
        <v>0</v>
      </c>
      <c r="BJ139" s="17" t="s">
        <v>76</v>
      </c>
      <c r="BK139" s="158">
        <f t="shared" si="19"/>
        <v>0</v>
      </c>
      <c r="BL139" s="17" t="s">
        <v>157</v>
      </c>
      <c r="BM139" s="17" t="s">
        <v>1838</v>
      </c>
    </row>
    <row r="140" spans="2:65" s="1" customFormat="1" ht="16.5" customHeight="1">
      <c r="B140" s="146"/>
      <c r="C140" s="147" t="s">
        <v>753</v>
      </c>
      <c r="D140" s="147" t="s">
        <v>153</v>
      </c>
      <c r="E140" s="148" t="s">
        <v>1839</v>
      </c>
      <c r="F140" s="149" t="s">
        <v>1840</v>
      </c>
      <c r="G140" s="150" t="s">
        <v>1819</v>
      </c>
      <c r="H140" s="151">
        <v>1</v>
      </c>
      <c r="I140" s="152"/>
      <c r="J140" s="153">
        <f t="shared" si="10"/>
        <v>0</v>
      </c>
      <c r="K140" s="149" t="s">
        <v>1</v>
      </c>
      <c r="L140" s="31"/>
      <c r="M140" s="154" t="s">
        <v>1</v>
      </c>
      <c r="N140" s="155" t="s">
        <v>40</v>
      </c>
      <c r="O140" s="50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AR140" s="17" t="s">
        <v>157</v>
      </c>
      <c r="AT140" s="17" t="s">
        <v>153</v>
      </c>
      <c r="AU140" s="17" t="s">
        <v>76</v>
      </c>
      <c r="AY140" s="17" t="s">
        <v>151</v>
      </c>
      <c r="BE140" s="158">
        <f t="shared" si="14"/>
        <v>0</v>
      </c>
      <c r="BF140" s="158">
        <f t="shared" si="15"/>
        <v>0</v>
      </c>
      <c r="BG140" s="158">
        <f t="shared" si="16"/>
        <v>0</v>
      </c>
      <c r="BH140" s="158">
        <f t="shared" si="17"/>
        <v>0</v>
      </c>
      <c r="BI140" s="158">
        <f t="shared" si="18"/>
        <v>0</v>
      </c>
      <c r="BJ140" s="17" t="s">
        <v>76</v>
      </c>
      <c r="BK140" s="158">
        <f t="shared" si="19"/>
        <v>0</v>
      </c>
      <c r="BL140" s="17" t="s">
        <v>157</v>
      </c>
      <c r="BM140" s="17" t="s">
        <v>1841</v>
      </c>
    </row>
    <row r="141" spans="2:65" s="1" customFormat="1" ht="16.5" customHeight="1">
      <c r="B141" s="146"/>
      <c r="C141" s="147" t="s">
        <v>765</v>
      </c>
      <c r="D141" s="147" t="s">
        <v>153</v>
      </c>
      <c r="E141" s="148" t="s">
        <v>1842</v>
      </c>
      <c r="F141" s="149" t="s">
        <v>1843</v>
      </c>
      <c r="G141" s="150" t="s">
        <v>1819</v>
      </c>
      <c r="H141" s="151">
        <v>1</v>
      </c>
      <c r="I141" s="152"/>
      <c r="J141" s="153">
        <f t="shared" si="10"/>
        <v>0</v>
      </c>
      <c r="K141" s="149" t="s">
        <v>1</v>
      </c>
      <c r="L141" s="31"/>
      <c r="M141" s="154" t="s">
        <v>1</v>
      </c>
      <c r="N141" s="155" t="s">
        <v>40</v>
      </c>
      <c r="O141" s="50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AR141" s="17" t="s">
        <v>157</v>
      </c>
      <c r="AT141" s="17" t="s">
        <v>153</v>
      </c>
      <c r="AU141" s="17" t="s">
        <v>76</v>
      </c>
      <c r="AY141" s="17" t="s">
        <v>151</v>
      </c>
      <c r="BE141" s="158">
        <f t="shared" si="14"/>
        <v>0</v>
      </c>
      <c r="BF141" s="158">
        <f t="shared" si="15"/>
        <v>0</v>
      </c>
      <c r="BG141" s="158">
        <f t="shared" si="16"/>
        <v>0</v>
      </c>
      <c r="BH141" s="158">
        <f t="shared" si="17"/>
        <v>0</v>
      </c>
      <c r="BI141" s="158">
        <f t="shared" si="18"/>
        <v>0</v>
      </c>
      <c r="BJ141" s="17" t="s">
        <v>76</v>
      </c>
      <c r="BK141" s="158">
        <f t="shared" si="19"/>
        <v>0</v>
      </c>
      <c r="BL141" s="17" t="s">
        <v>157</v>
      </c>
      <c r="BM141" s="17" t="s">
        <v>1844</v>
      </c>
    </row>
    <row r="142" spans="2:65" s="1" customFormat="1" ht="16.5" customHeight="1">
      <c r="B142" s="146"/>
      <c r="C142" s="147" t="s">
        <v>770</v>
      </c>
      <c r="D142" s="147" t="s">
        <v>153</v>
      </c>
      <c r="E142" s="148" t="s">
        <v>1845</v>
      </c>
      <c r="F142" s="149" t="s">
        <v>1846</v>
      </c>
      <c r="G142" s="150" t="s">
        <v>1819</v>
      </c>
      <c r="H142" s="151">
        <v>1</v>
      </c>
      <c r="I142" s="152"/>
      <c r="J142" s="153">
        <f t="shared" si="10"/>
        <v>0</v>
      </c>
      <c r="K142" s="149" t="s">
        <v>1</v>
      </c>
      <c r="L142" s="31"/>
      <c r="M142" s="154" t="s">
        <v>1</v>
      </c>
      <c r="N142" s="155" t="s">
        <v>40</v>
      </c>
      <c r="O142" s="50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AR142" s="17" t="s">
        <v>157</v>
      </c>
      <c r="AT142" s="17" t="s">
        <v>153</v>
      </c>
      <c r="AU142" s="17" t="s">
        <v>76</v>
      </c>
      <c r="AY142" s="17" t="s">
        <v>151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7" t="s">
        <v>76</v>
      </c>
      <c r="BK142" s="158">
        <f t="shared" si="19"/>
        <v>0</v>
      </c>
      <c r="BL142" s="17" t="s">
        <v>157</v>
      </c>
      <c r="BM142" s="17" t="s">
        <v>1847</v>
      </c>
    </row>
    <row r="143" spans="2:65" s="1" customFormat="1" ht="16.5" customHeight="1">
      <c r="B143" s="146"/>
      <c r="C143" s="147" t="s">
        <v>780</v>
      </c>
      <c r="D143" s="147" t="s">
        <v>153</v>
      </c>
      <c r="E143" s="148" t="s">
        <v>1848</v>
      </c>
      <c r="F143" s="149" t="s">
        <v>1849</v>
      </c>
      <c r="G143" s="150" t="s">
        <v>225</v>
      </c>
      <c r="H143" s="151">
        <v>1</v>
      </c>
      <c r="I143" s="152"/>
      <c r="J143" s="153">
        <f t="shared" si="10"/>
        <v>0</v>
      </c>
      <c r="K143" s="149" t="s">
        <v>1</v>
      </c>
      <c r="L143" s="31"/>
      <c r="M143" s="154" t="s">
        <v>1</v>
      </c>
      <c r="N143" s="155" t="s">
        <v>40</v>
      </c>
      <c r="O143" s="50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AR143" s="17" t="s">
        <v>157</v>
      </c>
      <c r="AT143" s="17" t="s">
        <v>153</v>
      </c>
      <c r="AU143" s="17" t="s">
        <v>76</v>
      </c>
      <c r="AY143" s="17" t="s">
        <v>151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7" t="s">
        <v>76</v>
      </c>
      <c r="BK143" s="158">
        <f t="shared" si="19"/>
        <v>0</v>
      </c>
      <c r="BL143" s="17" t="s">
        <v>157</v>
      </c>
      <c r="BM143" s="17" t="s">
        <v>1850</v>
      </c>
    </row>
    <row r="144" spans="2:65" s="1" customFormat="1" ht="16.5" customHeight="1">
      <c r="B144" s="146"/>
      <c r="C144" s="147" t="s">
        <v>786</v>
      </c>
      <c r="D144" s="147" t="s">
        <v>153</v>
      </c>
      <c r="E144" s="148" t="s">
        <v>1851</v>
      </c>
      <c r="F144" s="149" t="s">
        <v>1852</v>
      </c>
      <c r="G144" s="150" t="s">
        <v>1819</v>
      </c>
      <c r="H144" s="151">
        <v>1</v>
      </c>
      <c r="I144" s="152"/>
      <c r="J144" s="153">
        <f t="shared" si="10"/>
        <v>0</v>
      </c>
      <c r="K144" s="149" t="s">
        <v>1</v>
      </c>
      <c r="L144" s="31"/>
      <c r="M144" s="154" t="s">
        <v>1</v>
      </c>
      <c r="N144" s="155" t="s">
        <v>40</v>
      </c>
      <c r="O144" s="50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AR144" s="17" t="s">
        <v>157</v>
      </c>
      <c r="AT144" s="17" t="s">
        <v>153</v>
      </c>
      <c r="AU144" s="17" t="s">
        <v>76</v>
      </c>
      <c r="AY144" s="17" t="s">
        <v>151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7" t="s">
        <v>76</v>
      </c>
      <c r="BK144" s="158">
        <f t="shared" si="19"/>
        <v>0</v>
      </c>
      <c r="BL144" s="17" t="s">
        <v>157</v>
      </c>
      <c r="BM144" s="17" t="s">
        <v>1853</v>
      </c>
    </row>
    <row r="145" spans="2:65" s="11" customFormat="1" ht="25.9" customHeight="1">
      <c r="B145" s="133"/>
      <c r="D145" s="134" t="s">
        <v>68</v>
      </c>
      <c r="E145" s="135" t="s">
        <v>694</v>
      </c>
      <c r="F145" s="135" t="s">
        <v>1854</v>
      </c>
      <c r="I145" s="136"/>
      <c r="J145" s="137">
        <f>BK145</f>
        <v>0</v>
      </c>
      <c r="L145" s="133"/>
      <c r="M145" s="138"/>
      <c r="N145" s="139"/>
      <c r="O145" s="139"/>
      <c r="P145" s="140">
        <f>P146</f>
        <v>0</v>
      </c>
      <c r="Q145" s="139"/>
      <c r="R145" s="140">
        <f>R146</f>
        <v>0</v>
      </c>
      <c r="S145" s="139"/>
      <c r="T145" s="141">
        <f>T146</f>
        <v>0</v>
      </c>
      <c r="AR145" s="134" t="s">
        <v>76</v>
      </c>
      <c r="AT145" s="142" t="s">
        <v>68</v>
      </c>
      <c r="AU145" s="142" t="s">
        <v>69</v>
      </c>
      <c r="AY145" s="134" t="s">
        <v>151</v>
      </c>
      <c r="BK145" s="143">
        <f>BK146</f>
        <v>0</v>
      </c>
    </row>
    <row r="146" spans="2:65" s="1" customFormat="1" ht="16.5" customHeight="1">
      <c r="B146" s="146"/>
      <c r="C146" s="147" t="s">
        <v>211</v>
      </c>
      <c r="D146" s="147" t="s">
        <v>153</v>
      </c>
      <c r="E146" s="148" t="s">
        <v>1855</v>
      </c>
      <c r="F146" s="149" t="s">
        <v>1856</v>
      </c>
      <c r="G146" s="150" t="s">
        <v>156</v>
      </c>
      <c r="H146" s="151">
        <v>21</v>
      </c>
      <c r="I146" s="152"/>
      <c r="J146" s="153">
        <f>ROUND(I146*H146,2)</f>
        <v>0</v>
      </c>
      <c r="K146" s="149" t="s">
        <v>1</v>
      </c>
      <c r="L146" s="31"/>
      <c r="M146" s="154" t="s">
        <v>1</v>
      </c>
      <c r="N146" s="155" t="s">
        <v>40</v>
      </c>
      <c r="O146" s="50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AR146" s="17" t="s">
        <v>157</v>
      </c>
      <c r="AT146" s="17" t="s">
        <v>153</v>
      </c>
      <c r="AU146" s="17" t="s">
        <v>76</v>
      </c>
      <c r="AY146" s="17" t="s">
        <v>151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76</v>
      </c>
      <c r="BK146" s="158">
        <f>ROUND(I146*H146,2)</f>
        <v>0</v>
      </c>
      <c r="BL146" s="17" t="s">
        <v>157</v>
      </c>
      <c r="BM146" s="17" t="s">
        <v>1857</v>
      </c>
    </row>
    <row r="147" spans="2:65" s="11" customFormat="1" ht="25.9" customHeight="1">
      <c r="B147" s="133"/>
      <c r="D147" s="134" t="s">
        <v>68</v>
      </c>
      <c r="E147" s="135" t="s">
        <v>699</v>
      </c>
      <c r="F147" s="135" t="s">
        <v>1858</v>
      </c>
      <c r="I147" s="136"/>
      <c r="J147" s="137">
        <f>BK147</f>
        <v>0</v>
      </c>
      <c r="L147" s="133"/>
      <c r="M147" s="138"/>
      <c r="N147" s="139"/>
      <c r="O147" s="139"/>
      <c r="P147" s="140">
        <f>SUM(P148:P168)</f>
        <v>0</v>
      </c>
      <c r="Q147" s="139"/>
      <c r="R147" s="140">
        <f>SUM(R148:R168)</f>
        <v>0</v>
      </c>
      <c r="S147" s="139"/>
      <c r="T147" s="141">
        <f>SUM(T148:T168)</f>
        <v>0</v>
      </c>
      <c r="AR147" s="134" t="s">
        <v>76</v>
      </c>
      <c r="AT147" s="142" t="s">
        <v>68</v>
      </c>
      <c r="AU147" s="142" t="s">
        <v>69</v>
      </c>
      <c r="AY147" s="134" t="s">
        <v>151</v>
      </c>
      <c r="BK147" s="143">
        <f>SUM(BK148:BK168)</f>
        <v>0</v>
      </c>
    </row>
    <row r="148" spans="2:65" s="1" customFormat="1" ht="16.5" customHeight="1">
      <c r="B148" s="146"/>
      <c r="C148" s="147" t="s">
        <v>215</v>
      </c>
      <c r="D148" s="147" t="s">
        <v>153</v>
      </c>
      <c r="E148" s="148" t="s">
        <v>1859</v>
      </c>
      <c r="F148" s="149" t="s">
        <v>1860</v>
      </c>
      <c r="G148" s="150" t="s">
        <v>446</v>
      </c>
      <c r="H148" s="151">
        <v>3</v>
      </c>
      <c r="I148" s="152"/>
      <c r="J148" s="153">
        <f t="shared" ref="J148:J168" si="20">ROUND(I148*H148,2)</f>
        <v>0</v>
      </c>
      <c r="K148" s="149" t="s">
        <v>1</v>
      </c>
      <c r="L148" s="31"/>
      <c r="M148" s="154" t="s">
        <v>1</v>
      </c>
      <c r="N148" s="155" t="s">
        <v>40</v>
      </c>
      <c r="O148" s="50"/>
      <c r="P148" s="156">
        <f t="shared" ref="P148:P168" si="21">O148*H148</f>
        <v>0</v>
      </c>
      <c r="Q148" s="156">
        <v>0</v>
      </c>
      <c r="R148" s="156">
        <f t="shared" ref="R148:R168" si="22">Q148*H148</f>
        <v>0</v>
      </c>
      <c r="S148" s="156">
        <v>0</v>
      </c>
      <c r="T148" s="157">
        <f t="shared" ref="T148:T168" si="23">S148*H148</f>
        <v>0</v>
      </c>
      <c r="AR148" s="17" t="s">
        <v>157</v>
      </c>
      <c r="AT148" s="17" t="s">
        <v>153</v>
      </c>
      <c r="AU148" s="17" t="s">
        <v>76</v>
      </c>
      <c r="AY148" s="17" t="s">
        <v>151</v>
      </c>
      <c r="BE148" s="158">
        <f t="shared" ref="BE148:BE168" si="24">IF(N148="základní",J148,0)</f>
        <v>0</v>
      </c>
      <c r="BF148" s="158">
        <f t="shared" ref="BF148:BF168" si="25">IF(N148="snížená",J148,0)</f>
        <v>0</v>
      </c>
      <c r="BG148" s="158">
        <f t="shared" ref="BG148:BG168" si="26">IF(N148="zákl. přenesená",J148,0)</f>
        <v>0</v>
      </c>
      <c r="BH148" s="158">
        <f t="shared" ref="BH148:BH168" si="27">IF(N148="sníž. přenesená",J148,0)</f>
        <v>0</v>
      </c>
      <c r="BI148" s="158">
        <f t="shared" ref="BI148:BI168" si="28">IF(N148="nulová",J148,0)</f>
        <v>0</v>
      </c>
      <c r="BJ148" s="17" t="s">
        <v>76</v>
      </c>
      <c r="BK148" s="158">
        <f t="shared" ref="BK148:BK168" si="29">ROUND(I148*H148,2)</f>
        <v>0</v>
      </c>
      <c r="BL148" s="17" t="s">
        <v>157</v>
      </c>
      <c r="BM148" s="17" t="s">
        <v>1861</v>
      </c>
    </row>
    <row r="149" spans="2:65" s="1" customFormat="1" ht="16.5" customHeight="1">
      <c r="B149" s="146"/>
      <c r="C149" s="147" t="s">
        <v>219</v>
      </c>
      <c r="D149" s="147" t="s">
        <v>153</v>
      </c>
      <c r="E149" s="148" t="s">
        <v>1862</v>
      </c>
      <c r="F149" s="149" t="s">
        <v>1863</v>
      </c>
      <c r="G149" s="150" t="s">
        <v>446</v>
      </c>
      <c r="H149" s="151">
        <v>3</v>
      </c>
      <c r="I149" s="152"/>
      <c r="J149" s="153">
        <f t="shared" si="20"/>
        <v>0</v>
      </c>
      <c r="K149" s="149" t="s">
        <v>1</v>
      </c>
      <c r="L149" s="31"/>
      <c r="M149" s="154" t="s">
        <v>1</v>
      </c>
      <c r="N149" s="155" t="s">
        <v>40</v>
      </c>
      <c r="O149" s="50"/>
      <c r="P149" s="156">
        <f t="shared" si="21"/>
        <v>0</v>
      </c>
      <c r="Q149" s="156">
        <v>0</v>
      </c>
      <c r="R149" s="156">
        <f t="shared" si="22"/>
        <v>0</v>
      </c>
      <c r="S149" s="156">
        <v>0</v>
      </c>
      <c r="T149" s="157">
        <f t="shared" si="23"/>
        <v>0</v>
      </c>
      <c r="AR149" s="17" t="s">
        <v>157</v>
      </c>
      <c r="AT149" s="17" t="s">
        <v>153</v>
      </c>
      <c r="AU149" s="17" t="s">
        <v>76</v>
      </c>
      <c r="AY149" s="17" t="s">
        <v>151</v>
      </c>
      <c r="BE149" s="158">
        <f t="shared" si="24"/>
        <v>0</v>
      </c>
      <c r="BF149" s="158">
        <f t="shared" si="25"/>
        <v>0</v>
      </c>
      <c r="BG149" s="158">
        <f t="shared" si="26"/>
        <v>0</v>
      </c>
      <c r="BH149" s="158">
        <f t="shared" si="27"/>
        <v>0</v>
      </c>
      <c r="BI149" s="158">
        <f t="shared" si="28"/>
        <v>0</v>
      </c>
      <c r="BJ149" s="17" t="s">
        <v>76</v>
      </c>
      <c r="BK149" s="158">
        <f t="shared" si="29"/>
        <v>0</v>
      </c>
      <c r="BL149" s="17" t="s">
        <v>157</v>
      </c>
      <c r="BM149" s="17" t="s">
        <v>1864</v>
      </c>
    </row>
    <row r="150" spans="2:65" s="1" customFormat="1" ht="16.5" customHeight="1">
      <c r="B150" s="146"/>
      <c r="C150" s="147" t="s">
        <v>8</v>
      </c>
      <c r="D150" s="147" t="s">
        <v>153</v>
      </c>
      <c r="E150" s="148" t="s">
        <v>1865</v>
      </c>
      <c r="F150" s="149" t="s">
        <v>1866</v>
      </c>
      <c r="G150" s="150" t="s">
        <v>1867</v>
      </c>
      <c r="H150" s="151">
        <v>1</v>
      </c>
      <c r="I150" s="152"/>
      <c r="J150" s="153">
        <f t="shared" si="20"/>
        <v>0</v>
      </c>
      <c r="K150" s="149" t="s">
        <v>1</v>
      </c>
      <c r="L150" s="31"/>
      <c r="M150" s="154" t="s">
        <v>1</v>
      </c>
      <c r="N150" s="155" t="s">
        <v>40</v>
      </c>
      <c r="O150" s="50"/>
      <c r="P150" s="156">
        <f t="shared" si="21"/>
        <v>0</v>
      </c>
      <c r="Q150" s="156">
        <v>0</v>
      </c>
      <c r="R150" s="156">
        <f t="shared" si="22"/>
        <v>0</v>
      </c>
      <c r="S150" s="156">
        <v>0</v>
      </c>
      <c r="T150" s="157">
        <f t="shared" si="23"/>
        <v>0</v>
      </c>
      <c r="AR150" s="17" t="s">
        <v>157</v>
      </c>
      <c r="AT150" s="17" t="s">
        <v>153</v>
      </c>
      <c r="AU150" s="17" t="s">
        <v>76</v>
      </c>
      <c r="AY150" s="17" t="s">
        <v>151</v>
      </c>
      <c r="BE150" s="158">
        <f t="shared" si="24"/>
        <v>0</v>
      </c>
      <c r="BF150" s="158">
        <f t="shared" si="25"/>
        <v>0</v>
      </c>
      <c r="BG150" s="158">
        <f t="shared" si="26"/>
        <v>0</v>
      </c>
      <c r="BH150" s="158">
        <f t="shared" si="27"/>
        <v>0</v>
      </c>
      <c r="BI150" s="158">
        <f t="shared" si="28"/>
        <v>0</v>
      </c>
      <c r="BJ150" s="17" t="s">
        <v>76</v>
      </c>
      <c r="BK150" s="158">
        <f t="shared" si="29"/>
        <v>0</v>
      </c>
      <c r="BL150" s="17" t="s">
        <v>157</v>
      </c>
      <c r="BM150" s="17" t="s">
        <v>1868</v>
      </c>
    </row>
    <row r="151" spans="2:65" s="1" customFormat="1" ht="16.5" customHeight="1">
      <c r="B151" s="146"/>
      <c r="C151" s="147" t="s">
        <v>227</v>
      </c>
      <c r="D151" s="147" t="s">
        <v>153</v>
      </c>
      <c r="E151" s="148" t="s">
        <v>1869</v>
      </c>
      <c r="F151" s="149" t="s">
        <v>1870</v>
      </c>
      <c r="G151" s="150" t="s">
        <v>1867</v>
      </c>
      <c r="H151" s="151">
        <v>1</v>
      </c>
      <c r="I151" s="152"/>
      <c r="J151" s="153">
        <f t="shared" si="20"/>
        <v>0</v>
      </c>
      <c r="K151" s="149" t="s">
        <v>1</v>
      </c>
      <c r="L151" s="31"/>
      <c r="M151" s="154" t="s">
        <v>1</v>
      </c>
      <c r="N151" s="155" t="s">
        <v>40</v>
      </c>
      <c r="O151" s="50"/>
      <c r="P151" s="156">
        <f t="shared" si="21"/>
        <v>0</v>
      </c>
      <c r="Q151" s="156">
        <v>0</v>
      </c>
      <c r="R151" s="156">
        <f t="shared" si="22"/>
        <v>0</v>
      </c>
      <c r="S151" s="156">
        <v>0</v>
      </c>
      <c r="T151" s="157">
        <f t="shared" si="23"/>
        <v>0</v>
      </c>
      <c r="AR151" s="17" t="s">
        <v>157</v>
      </c>
      <c r="AT151" s="17" t="s">
        <v>153</v>
      </c>
      <c r="AU151" s="17" t="s">
        <v>76</v>
      </c>
      <c r="AY151" s="17" t="s">
        <v>151</v>
      </c>
      <c r="BE151" s="158">
        <f t="shared" si="24"/>
        <v>0</v>
      </c>
      <c r="BF151" s="158">
        <f t="shared" si="25"/>
        <v>0</v>
      </c>
      <c r="BG151" s="158">
        <f t="shared" si="26"/>
        <v>0</v>
      </c>
      <c r="BH151" s="158">
        <f t="shared" si="27"/>
        <v>0</v>
      </c>
      <c r="BI151" s="158">
        <f t="shared" si="28"/>
        <v>0</v>
      </c>
      <c r="BJ151" s="17" t="s">
        <v>76</v>
      </c>
      <c r="BK151" s="158">
        <f t="shared" si="29"/>
        <v>0</v>
      </c>
      <c r="BL151" s="17" t="s">
        <v>157</v>
      </c>
      <c r="BM151" s="17" t="s">
        <v>1871</v>
      </c>
    </row>
    <row r="152" spans="2:65" s="1" customFormat="1" ht="16.5" customHeight="1">
      <c r="B152" s="146"/>
      <c r="C152" s="147" t="s">
        <v>284</v>
      </c>
      <c r="D152" s="147" t="s">
        <v>153</v>
      </c>
      <c r="E152" s="148" t="s">
        <v>1872</v>
      </c>
      <c r="F152" s="149" t="s">
        <v>1873</v>
      </c>
      <c r="G152" s="150" t="s">
        <v>225</v>
      </c>
      <c r="H152" s="151">
        <v>3</v>
      </c>
      <c r="I152" s="152"/>
      <c r="J152" s="153">
        <f t="shared" si="20"/>
        <v>0</v>
      </c>
      <c r="K152" s="149" t="s">
        <v>1</v>
      </c>
      <c r="L152" s="31"/>
      <c r="M152" s="154" t="s">
        <v>1</v>
      </c>
      <c r="N152" s="155" t="s">
        <v>40</v>
      </c>
      <c r="O152" s="50"/>
      <c r="P152" s="156">
        <f t="shared" si="21"/>
        <v>0</v>
      </c>
      <c r="Q152" s="156">
        <v>0</v>
      </c>
      <c r="R152" s="156">
        <f t="shared" si="22"/>
        <v>0</v>
      </c>
      <c r="S152" s="156">
        <v>0</v>
      </c>
      <c r="T152" s="157">
        <f t="shared" si="23"/>
        <v>0</v>
      </c>
      <c r="AR152" s="17" t="s">
        <v>157</v>
      </c>
      <c r="AT152" s="17" t="s">
        <v>153</v>
      </c>
      <c r="AU152" s="17" t="s">
        <v>76</v>
      </c>
      <c r="AY152" s="17" t="s">
        <v>151</v>
      </c>
      <c r="BE152" s="158">
        <f t="shared" si="24"/>
        <v>0</v>
      </c>
      <c r="BF152" s="158">
        <f t="shared" si="25"/>
        <v>0</v>
      </c>
      <c r="BG152" s="158">
        <f t="shared" si="26"/>
        <v>0</v>
      </c>
      <c r="BH152" s="158">
        <f t="shared" si="27"/>
        <v>0</v>
      </c>
      <c r="BI152" s="158">
        <f t="shared" si="28"/>
        <v>0</v>
      </c>
      <c r="BJ152" s="17" t="s">
        <v>76</v>
      </c>
      <c r="BK152" s="158">
        <f t="shared" si="29"/>
        <v>0</v>
      </c>
      <c r="BL152" s="17" t="s">
        <v>157</v>
      </c>
      <c r="BM152" s="17" t="s">
        <v>1874</v>
      </c>
    </row>
    <row r="153" spans="2:65" s="1" customFormat="1" ht="16.5" customHeight="1">
      <c r="B153" s="146"/>
      <c r="C153" s="147" t="s">
        <v>231</v>
      </c>
      <c r="D153" s="147" t="s">
        <v>153</v>
      </c>
      <c r="E153" s="148" t="s">
        <v>1875</v>
      </c>
      <c r="F153" s="149" t="s">
        <v>1876</v>
      </c>
      <c r="G153" s="150" t="s">
        <v>446</v>
      </c>
      <c r="H153" s="151">
        <v>1.85</v>
      </c>
      <c r="I153" s="152"/>
      <c r="J153" s="153">
        <f t="shared" si="20"/>
        <v>0</v>
      </c>
      <c r="K153" s="149" t="s">
        <v>1</v>
      </c>
      <c r="L153" s="31"/>
      <c r="M153" s="154" t="s">
        <v>1</v>
      </c>
      <c r="N153" s="155" t="s">
        <v>40</v>
      </c>
      <c r="O153" s="50"/>
      <c r="P153" s="156">
        <f t="shared" si="21"/>
        <v>0</v>
      </c>
      <c r="Q153" s="156">
        <v>0</v>
      </c>
      <c r="R153" s="156">
        <f t="shared" si="22"/>
        <v>0</v>
      </c>
      <c r="S153" s="156">
        <v>0</v>
      </c>
      <c r="T153" s="157">
        <f t="shared" si="23"/>
        <v>0</v>
      </c>
      <c r="AR153" s="17" t="s">
        <v>157</v>
      </c>
      <c r="AT153" s="17" t="s">
        <v>153</v>
      </c>
      <c r="AU153" s="17" t="s">
        <v>76</v>
      </c>
      <c r="AY153" s="17" t="s">
        <v>151</v>
      </c>
      <c r="BE153" s="158">
        <f t="shared" si="24"/>
        <v>0</v>
      </c>
      <c r="BF153" s="158">
        <f t="shared" si="25"/>
        <v>0</v>
      </c>
      <c r="BG153" s="158">
        <f t="shared" si="26"/>
        <v>0</v>
      </c>
      <c r="BH153" s="158">
        <f t="shared" si="27"/>
        <v>0</v>
      </c>
      <c r="BI153" s="158">
        <f t="shared" si="28"/>
        <v>0</v>
      </c>
      <c r="BJ153" s="17" t="s">
        <v>76</v>
      </c>
      <c r="BK153" s="158">
        <f t="shared" si="29"/>
        <v>0</v>
      </c>
      <c r="BL153" s="17" t="s">
        <v>157</v>
      </c>
      <c r="BM153" s="17" t="s">
        <v>1877</v>
      </c>
    </row>
    <row r="154" spans="2:65" s="1" customFormat="1" ht="16.5" customHeight="1">
      <c r="B154" s="146"/>
      <c r="C154" s="147" t="s">
        <v>235</v>
      </c>
      <c r="D154" s="147" t="s">
        <v>153</v>
      </c>
      <c r="E154" s="148" t="s">
        <v>1878</v>
      </c>
      <c r="F154" s="149" t="s">
        <v>1879</v>
      </c>
      <c r="G154" s="150" t="s">
        <v>446</v>
      </c>
      <c r="H154" s="151">
        <v>8.6999999999999993</v>
      </c>
      <c r="I154" s="152"/>
      <c r="J154" s="153">
        <f t="shared" si="20"/>
        <v>0</v>
      </c>
      <c r="K154" s="149" t="s">
        <v>1</v>
      </c>
      <c r="L154" s="31"/>
      <c r="M154" s="154" t="s">
        <v>1</v>
      </c>
      <c r="N154" s="155" t="s">
        <v>40</v>
      </c>
      <c r="O154" s="50"/>
      <c r="P154" s="156">
        <f t="shared" si="21"/>
        <v>0</v>
      </c>
      <c r="Q154" s="156">
        <v>0</v>
      </c>
      <c r="R154" s="156">
        <f t="shared" si="22"/>
        <v>0</v>
      </c>
      <c r="S154" s="156">
        <v>0</v>
      </c>
      <c r="T154" s="157">
        <f t="shared" si="23"/>
        <v>0</v>
      </c>
      <c r="AR154" s="17" t="s">
        <v>157</v>
      </c>
      <c r="AT154" s="17" t="s">
        <v>153</v>
      </c>
      <c r="AU154" s="17" t="s">
        <v>76</v>
      </c>
      <c r="AY154" s="17" t="s">
        <v>151</v>
      </c>
      <c r="BE154" s="158">
        <f t="shared" si="24"/>
        <v>0</v>
      </c>
      <c r="BF154" s="158">
        <f t="shared" si="25"/>
        <v>0</v>
      </c>
      <c r="BG154" s="158">
        <f t="shared" si="26"/>
        <v>0</v>
      </c>
      <c r="BH154" s="158">
        <f t="shared" si="27"/>
        <v>0</v>
      </c>
      <c r="BI154" s="158">
        <f t="shared" si="28"/>
        <v>0</v>
      </c>
      <c r="BJ154" s="17" t="s">
        <v>76</v>
      </c>
      <c r="BK154" s="158">
        <f t="shared" si="29"/>
        <v>0</v>
      </c>
      <c r="BL154" s="17" t="s">
        <v>157</v>
      </c>
      <c r="BM154" s="17" t="s">
        <v>1880</v>
      </c>
    </row>
    <row r="155" spans="2:65" s="1" customFormat="1" ht="16.5" customHeight="1">
      <c r="B155" s="146"/>
      <c r="C155" s="147" t="s">
        <v>238</v>
      </c>
      <c r="D155" s="147" t="s">
        <v>153</v>
      </c>
      <c r="E155" s="148" t="s">
        <v>1881</v>
      </c>
      <c r="F155" s="149" t="s">
        <v>1882</v>
      </c>
      <c r="G155" s="150" t="s">
        <v>156</v>
      </c>
      <c r="H155" s="151">
        <v>4.3</v>
      </c>
      <c r="I155" s="152"/>
      <c r="J155" s="153">
        <f t="shared" si="20"/>
        <v>0</v>
      </c>
      <c r="K155" s="149" t="s">
        <v>1</v>
      </c>
      <c r="L155" s="31"/>
      <c r="M155" s="154" t="s">
        <v>1</v>
      </c>
      <c r="N155" s="155" t="s">
        <v>40</v>
      </c>
      <c r="O155" s="50"/>
      <c r="P155" s="156">
        <f t="shared" si="21"/>
        <v>0</v>
      </c>
      <c r="Q155" s="156">
        <v>0</v>
      </c>
      <c r="R155" s="156">
        <f t="shared" si="22"/>
        <v>0</v>
      </c>
      <c r="S155" s="156">
        <v>0</v>
      </c>
      <c r="T155" s="157">
        <f t="shared" si="23"/>
        <v>0</v>
      </c>
      <c r="AR155" s="17" t="s">
        <v>157</v>
      </c>
      <c r="AT155" s="17" t="s">
        <v>153</v>
      </c>
      <c r="AU155" s="17" t="s">
        <v>76</v>
      </c>
      <c r="AY155" s="17" t="s">
        <v>151</v>
      </c>
      <c r="BE155" s="158">
        <f t="shared" si="24"/>
        <v>0</v>
      </c>
      <c r="BF155" s="158">
        <f t="shared" si="25"/>
        <v>0</v>
      </c>
      <c r="BG155" s="158">
        <f t="shared" si="26"/>
        <v>0</v>
      </c>
      <c r="BH155" s="158">
        <f t="shared" si="27"/>
        <v>0</v>
      </c>
      <c r="BI155" s="158">
        <f t="shared" si="28"/>
        <v>0</v>
      </c>
      <c r="BJ155" s="17" t="s">
        <v>76</v>
      </c>
      <c r="BK155" s="158">
        <f t="shared" si="29"/>
        <v>0</v>
      </c>
      <c r="BL155" s="17" t="s">
        <v>157</v>
      </c>
      <c r="BM155" s="17" t="s">
        <v>1883</v>
      </c>
    </row>
    <row r="156" spans="2:65" s="1" customFormat="1" ht="16.5" customHeight="1">
      <c r="B156" s="146"/>
      <c r="C156" s="147" t="s">
        <v>242</v>
      </c>
      <c r="D156" s="147" t="s">
        <v>153</v>
      </c>
      <c r="E156" s="148" t="s">
        <v>1884</v>
      </c>
      <c r="F156" s="149" t="s">
        <v>1885</v>
      </c>
      <c r="G156" s="150" t="s">
        <v>156</v>
      </c>
      <c r="H156" s="151">
        <v>2.5329999999999999</v>
      </c>
      <c r="I156" s="152"/>
      <c r="J156" s="153">
        <f t="shared" si="20"/>
        <v>0</v>
      </c>
      <c r="K156" s="149" t="s">
        <v>1</v>
      </c>
      <c r="L156" s="31"/>
      <c r="M156" s="154" t="s">
        <v>1</v>
      </c>
      <c r="N156" s="155" t="s">
        <v>40</v>
      </c>
      <c r="O156" s="50"/>
      <c r="P156" s="156">
        <f t="shared" si="21"/>
        <v>0</v>
      </c>
      <c r="Q156" s="156">
        <v>0</v>
      </c>
      <c r="R156" s="156">
        <f t="shared" si="22"/>
        <v>0</v>
      </c>
      <c r="S156" s="156">
        <v>0</v>
      </c>
      <c r="T156" s="157">
        <f t="shared" si="23"/>
        <v>0</v>
      </c>
      <c r="AR156" s="17" t="s">
        <v>157</v>
      </c>
      <c r="AT156" s="17" t="s">
        <v>153</v>
      </c>
      <c r="AU156" s="17" t="s">
        <v>76</v>
      </c>
      <c r="AY156" s="17" t="s">
        <v>151</v>
      </c>
      <c r="BE156" s="158">
        <f t="shared" si="24"/>
        <v>0</v>
      </c>
      <c r="BF156" s="158">
        <f t="shared" si="25"/>
        <v>0</v>
      </c>
      <c r="BG156" s="158">
        <f t="shared" si="26"/>
        <v>0</v>
      </c>
      <c r="BH156" s="158">
        <f t="shared" si="27"/>
        <v>0</v>
      </c>
      <c r="BI156" s="158">
        <f t="shared" si="28"/>
        <v>0</v>
      </c>
      <c r="BJ156" s="17" t="s">
        <v>76</v>
      </c>
      <c r="BK156" s="158">
        <f t="shared" si="29"/>
        <v>0</v>
      </c>
      <c r="BL156" s="17" t="s">
        <v>157</v>
      </c>
      <c r="BM156" s="17" t="s">
        <v>1886</v>
      </c>
    </row>
    <row r="157" spans="2:65" s="1" customFormat="1" ht="16.5" customHeight="1">
      <c r="B157" s="146"/>
      <c r="C157" s="147" t="s">
        <v>7</v>
      </c>
      <c r="D157" s="147" t="s">
        <v>153</v>
      </c>
      <c r="E157" s="148" t="s">
        <v>1887</v>
      </c>
      <c r="F157" s="149" t="s">
        <v>1888</v>
      </c>
      <c r="G157" s="150" t="s">
        <v>165</v>
      </c>
      <c r="H157" s="151">
        <v>8.7999999999999995E-2</v>
      </c>
      <c r="I157" s="152"/>
      <c r="J157" s="153">
        <f t="shared" si="20"/>
        <v>0</v>
      </c>
      <c r="K157" s="149" t="s">
        <v>1</v>
      </c>
      <c r="L157" s="31"/>
      <c r="M157" s="154" t="s">
        <v>1</v>
      </c>
      <c r="N157" s="155" t="s">
        <v>40</v>
      </c>
      <c r="O157" s="50"/>
      <c r="P157" s="156">
        <f t="shared" si="21"/>
        <v>0</v>
      </c>
      <c r="Q157" s="156">
        <v>0</v>
      </c>
      <c r="R157" s="156">
        <f t="shared" si="22"/>
        <v>0</v>
      </c>
      <c r="S157" s="156">
        <v>0</v>
      </c>
      <c r="T157" s="157">
        <f t="shared" si="23"/>
        <v>0</v>
      </c>
      <c r="AR157" s="17" t="s">
        <v>157</v>
      </c>
      <c r="AT157" s="17" t="s">
        <v>153</v>
      </c>
      <c r="AU157" s="17" t="s">
        <v>76</v>
      </c>
      <c r="AY157" s="17" t="s">
        <v>151</v>
      </c>
      <c r="BE157" s="158">
        <f t="shared" si="24"/>
        <v>0</v>
      </c>
      <c r="BF157" s="158">
        <f t="shared" si="25"/>
        <v>0</v>
      </c>
      <c r="BG157" s="158">
        <f t="shared" si="26"/>
        <v>0</v>
      </c>
      <c r="BH157" s="158">
        <f t="shared" si="27"/>
        <v>0</v>
      </c>
      <c r="BI157" s="158">
        <f t="shared" si="28"/>
        <v>0</v>
      </c>
      <c r="BJ157" s="17" t="s">
        <v>76</v>
      </c>
      <c r="BK157" s="158">
        <f t="shared" si="29"/>
        <v>0</v>
      </c>
      <c r="BL157" s="17" t="s">
        <v>157</v>
      </c>
      <c r="BM157" s="17" t="s">
        <v>1889</v>
      </c>
    </row>
    <row r="158" spans="2:65" s="1" customFormat="1" ht="16.5" customHeight="1">
      <c r="B158" s="146"/>
      <c r="C158" s="147" t="s">
        <v>250</v>
      </c>
      <c r="D158" s="147" t="s">
        <v>153</v>
      </c>
      <c r="E158" s="148" t="s">
        <v>1890</v>
      </c>
      <c r="F158" s="149" t="s">
        <v>1891</v>
      </c>
      <c r="G158" s="150" t="s">
        <v>156</v>
      </c>
      <c r="H158" s="151">
        <v>3.52</v>
      </c>
      <c r="I158" s="152"/>
      <c r="J158" s="153">
        <f t="shared" si="20"/>
        <v>0</v>
      </c>
      <c r="K158" s="149" t="s">
        <v>1</v>
      </c>
      <c r="L158" s="31"/>
      <c r="M158" s="154" t="s">
        <v>1</v>
      </c>
      <c r="N158" s="155" t="s">
        <v>40</v>
      </c>
      <c r="O158" s="50"/>
      <c r="P158" s="156">
        <f t="shared" si="21"/>
        <v>0</v>
      </c>
      <c r="Q158" s="156">
        <v>0</v>
      </c>
      <c r="R158" s="156">
        <f t="shared" si="22"/>
        <v>0</v>
      </c>
      <c r="S158" s="156">
        <v>0</v>
      </c>
      <c r="T158" s="157">
        <f t="shared" si="23"/>
        <v>0</v>
      </c>
      <c r="AR158" s="17" t="s">
        <v>157</v>
      </c>
      <c r="AT158" s="17" t="s">
        <v>153</v>
      </c>
      <c r="AU158" s="17" t="s">
        <v>76</v>
      </c>
      <c r="AY158" s="17" t="s">
        <v>151</v>
      </c>
      <c r="BE158" s="158">
        <f t="shared" si="24"/>
        <v>0</v>
      </c>
      <c r="BF158" s="158">
        <f t="shared" si="25"/>
        <v>0</v>
      </c>
      <c r="BG158" s="158">
        <f t="shared" si="26"/>
        <v>0</v>
      </c>
      <c r="BH158" s="158">
        <f t="shared" si="27"/>
        <v>0</v>
      </c>
      <c r="BI158" s="158">
        <f t="shared" si="28"/>
        <v>0</v>
      </c>
      <c r="BJ158" s="17" t="s">
        <v>76</v>
      </c>
      <c r="BK158" s="158">
        <f t="shared" si="29"/>
        <v>0</v>
      </c>
      <c r="BL158" s="17" t="s">
        <v>157</v>
      </c>
      <c r="BM158" s="17" t="s">
        <v>1892</v>
      </c>
    </row>
    <row r="159" spans="2:65" s="1" customFormat="1" ht="16.5" customHeight="1">
      <c r="B159" s="146"/>
      <c r="C159" s="147" t="s">
        <v>255</v>
      </c>
      <c r="D159" s="147" t="s">
        <v>153</v>
      </c>
      <c r="E159" s="148" t="s">
        <v>1893</v>
      </c>
      <c r="F159" s="149" t="s">
        <v>1894</v>
      </c>
      <c r="G159" s="150" t="s">
        <v>225</v>
      </c>
      <c r="H159" s="151">
        <v>3</v>
      </c>
      <c r="I159" s="152"/>
      <c r="J159" s="153">
        <f t="shared" si="20"/>
        <v>0</v>
      </c>
      <c r="K159" s="149" t="s">
        <v>1</v>
      </c>
      <c r="L159" s="31"/>
      <c r="M159" s="154" t="s">
        <v>1</v>
      </c>
      <c r="N159" s="155" t="s">
        <v>40</v>
      </c>
      <c r="O159" s="50"/>
      <c r="P159" s="156">
        <f t="shared" si="21"/>
        <v>0</v>
      </c>
      <c r="Q159" s="156">
        <v>0</v>
      </c>
      <c r="R159" s="156">
        <f t="shared" si="22"/>
        <v>0</v>
      </c>
      <c r="S159" s="156">
        <v>0</v>
      </c>
      <c r="T159" s="157">
        <f t="shared" si="23"/>
        <v>0</v>
      </c>
      <c r="AR159" s="17" t="s">
        <v>157</v>
      </c>
      <c r="AT159" s="17" t="s">
        <v>153</v>
      </c>
      <c r="AU159" s="17" t="s">
        <v>76</v>
      </c>
      <c r="AY159" s="17" t="s">
        <v>151</v>
      </c>
      <c r="BE159" s="158">
        <f t="shared" si="24"/>
        <v>0</v>
      </c>
      <c r="BF159" s="158">
        <f t="shared" si="25"/>
        <v>0</v>
      </c>
      <c r="BG159" s="158">
        <f t="shared" si="26"/>
        <v>0</v>
      </c>
      <c r="BH159" s="158">
        <f t="shared" si="27"/>
        <v>0</v>
      </c>
      <c r="BI159" s="158">
        <f t="shared" si="28"/>
        <v>0</v>
      </c>
      <c r="BJ159" s="17" t="s">
        <v>76</v>
      </c>
      <c r="BK159" s="158">
        <f t="shared" si="29"/>
        <v>0</v>
      </c>
      <c r="BL159" s="17" t="s">
        <v>157</v>
      </c>
      <c r="BM159" s="17" t="s">
        <v>1895</v>
      </c>
    </row>
    <row r="160" spans="2:65" s="1" customFormat="1" ht="16.5" customHeight="1">
      <c r="B160" s="146"/>
      <c r="C160" s="147" t="s">
        <v>259</v>
      </c>
      <c r="D160" s="147" t="s">
        <v>153</v>
      </c>
      <c r="E160" s="148" t="s">
        <v>1896</v>
      </c>
      <c r="F160" s="149" t="s">
        <v>1897</v>
      </c>
      <c r="G160" s="150" t="s">
        <v>156</v>
      </c>
      <c r="H160" s="151">
        <v>4.3499999999999996</v>
      </c>
      <c r="I160" s="152"/>
      <c r="J160" s="153">
        <f t="shared" si="20"/>
        <v>0</v>
      </c>
      <c r="K160" s="149" t="s">
        <v>1</v>
      </c>
      <c r="L160" s="31"/>
      <c r="M160" s="154" t="s">
        <v>1</v>
      </c>
      <c r="N160" s="155" t="s">
        <v>40</v>
      </c>
      <c r="O160" s="50"/>
      <c r="P160" s="156">
        <f t="shared" si="21"/>
        <v>0</v>
      </c>
      <c r="Q160" s="156">
        <v>0</v>
      </c>
      <c r="R160" s="156">
        <f t="shared" si="22"/>
        <v>0</v>
      </c>
      <c r="S160" s="156">
        <v>0</v>
      </c>
      <c r="T160" s="157">
        <f t="shared" si="23"/>
        <v>0</v>
      </c>
      <c r="AR160" s="17" t="s">
        <v>157</v>
      </c>
      <c r="AT160" s="17" t="s">
        <v>153</v>
      </c>
      <c r="AU160" s="17" t="s">
        <v>76</v>
      </c>
      <c r="AY160" s="17" t="s">
        <v>151</v>
      </c>
      <c r="BE160" s="158">
        <f t="shared" si="24"/>
        <v>0</v>
      </c>
      <c r="BF160" s="158">
        <f t="shared" si="25"/>
        <v>0</v>
      </c>
      <c r="BG160" s="158">
        <f t="shared" si="26"/>
        <v>0</v>
      </c>
      <c r="BH160" s="158">
        <f t="shared" si="27"/>
        <v>0</v>
      </c>
      <c r="BI160" s="158">
        <f t="shared" si="28"/>
        <v>0</v>
      </c>
      <c r="BJ160" s="17" t="s">
        <v>76</v>
      </c>
      <c r="BK160" s="158">
        <f t="shared" si="29"/>
        <v>0</v>
      </c>
      <c r="BL160" s="17" t="s">
        <v>157</v>
      </c>
      <c r="BM160" s="17" t="s">
        <v>1898</v>
      </c>
    </row>
    <row r="161" spans="2:65" s="1" customFormat="1" ht="16.5" customHeight="1">
      <c r="B161" s="146"/>
      <c r="C161" s="147" t="s">
        <v>265</v>
      </c>
      <c r="D161" s="147" t="s">
        <v>153</v>
      </c>
      <c r="E161" s="148" t="s">
        <v>1899</v>
      </c>
      <c r="F161" s="149" t="s">
        <v>1900</v>
      </c>
      <c r="G161" s="150" t="s">
        <v>446</v>
      </c>
      <c r="H161" s="151">
        <v>5.2</v>
      </c>
      <c r="I161" s="152"/>
      <c r="J161" s="153">
        <f t="shared" si="20"/>
        <v>0</v>
      </c>
      <c r="K161" s="149" t="s">
        <v>1</v>
      </c>
      <c r="L161" s="31"/>
      <c r="M161" s="154" t="s">
        <v>1</v>
      </c>
      <c r="N161" s="155" t="s">
        <v>40</v>
      </c>
      <c r="O161" s="50"/>
      <c r="P161" s="156">
        <f t="shared" si="21"/>
        <v>0</v>
      </c>
      <c r="Q161" s="156">
        <v>0</v>
      </c>
      <c r="R161" s="156">
        <f t="shared" si="22"/>
        <v>0</v>
      </c>
      <c r="S161" s="156">
        <v>0</v>
      </c>
      <c r="T161" s="157">
        <f t="shared" si="23"/>
        <v>0</v>
      </c>
      <c r="AR161" s="17" t="s">
        <v>157</v>
      </c>
      <c r="AT161" s="17" t="s">
        <v>153</v>
      </c>
      <c r="AU161" s="17" t="s">
        <v>76</v>
      </c>
      <c r="AY161" s="17" t="s">
        <v>151</v>
      </c>
      <c r="BE161" s="158">
        <f t="shared" si="24"/>
        <v>0</v>
      </c>
      <c r="BF161" s="158">
        <f t="shared" si="25"/>
        <v>0</v>
      </c>
      <c r="BG161" s="158">
        <f t="shared" si="26"/>
        <v>0</v>
      </c>
      <c r="BH161" s="158">
        <f t="shared" si="27"/>
        <v>0</v>
      </c>
      <c r="BI161" s="158">
        <f t="shared" si="28"/>
        <v>0</v>
      </c>
      <c r="BJ161" s="17" t="s">
        <v>76</v>
      </c>
      <c r="BK161" s="158">
        <f t="shared" si="29"/>
        <v>0</v>
      </c>
      <c r="BL161" s="17" t="s">
        <v>157</v>
      </c>
      <c r="BM161" s="17" t="s">
        <v>1901</v>
      </c>
    </row>
    <row r="162" spans="2:65" s="1" customFormat="1" ht="16.5" customHeight="1">
      <c r="B162" s="146"/>
      <c r="C162" s="147" t="s">
        <v>274</v>
      </c>
      <c r="D162" s="147" t="s">
        <v>153</v>
      </c>
      <c r="E162" s="148" t="s">
        <v>1902</v>
      </c>
      <c r="F162" s="149" t="s">
        <v>1903</v>
      </c>
      <c r="G162" s="150" t="s">
        <v>156</v>
      </c>
      <c r="H162" s="151">
        <v>2.2000000000000002</v>
      </c>
      <c r="I162" s="152"/>
      <c r="J162" s="153">
        <f t="shared" si="20"/>
        <v>0</v>
      </c>
      <c r="K162" s="149" t="s">
        <v>1</v>
      </c>
      <c r="L162" s="31"/>
      <c r="M162" s="154" t="s">
        <v>1</v>
      </c>
      <c r="N162" s="155" t="s">
        <v>40</v>
      </c>
      <c r="O162" s="50"/>
      <c r="P162" s="156">
        <f t="shared" si="21"/>
        <v>0</v>
      </c>
      <c r="Q162" s="156">
        <v>0</v>
      </c>
      <c r="R162" s="156">
        <f t="shared" si="22"/>
        <v>0</v>
      </c>
      <c r="S162" s="156">
        <v>0</v>
      </c>
      <c r="T162" s="157">
        <f t="shared" si="23"/>
        <v>0</v>
      </c>
      <c r="AR162" s="17" t="s">
        <v>157</v>
      </c>
      <c r="AT162" s="17" t="s">
        <v>153</v>
      </c>
      <c r="AU162" s="17" t="s">
        <v>76</v>
      </c>
      <c r="AY162" s="17" t="s">
        <v>151</v>
      </c>
      <c r="BE162" s="158">
        <f t="shared" si="24"/>
        <v>0</v>
      </c>
      <c r="BF162" s="158">
        <f t="shared" si="25"/>
        <v>0</v>
      </c>
      <c r="BG162" s="158">
        <f t="shared" si="26"/>
        <v>0</v>
      </c>
      <c r="BH162" s="158">
        <f t="shared" si="27"/>
        <v>0</v>
      </c>
      <c r="BI162" s="158">
        <f t="shared" si="28"/>
        <v>0</v>
      </c>
      <c r="BJ162" s="17" t="s">
        <v>76</v>
      </c>
      <c r="BK162" s="158">
        <f t="shared" si="29"/>
        <v>0</v>
      </c>
      <c r="BL162" s="17" t="s">
        <v>157</v>
      </c>
      <c r="BM162" s="17" t="s">
        <v>1904</v>
      </c>
    </row>
    <row r="163" spans="2:65" s="1" customFormat="1" ht="16.5" customHeight="1">
      <c r="B163" s="146"/>
      <c r="C163" s="147" t="s">
        <v>279</v>
      </c>
      <c r="D163" s="147" t="s">
        <v>153</v>
      </c>
      <c r="E163" s="148" t="s">
        <v>1905</v>
      </c>
      <c r="F163" s="149" t="s">
        <v>1906</v>
      </c>
      <c r="G163" s="150" t="s">
        <v>156</v>
      </c>
      <c r="H163" s="151">
        <v>21</v>
      </c>
      <c r="I163" s="152"/>
      <c r="J163" s="153">
        <f t="shared" si="20"/>
        <v>0</v>
      </c>
      <c r="K163" s="149" t="s">
        <v>1</v>
      </c>
      <c r="L163" s="31"/>
      <c r="M163" s="154" t="s">
        <v>1</v>
      </c>
      <c r="N163" s="155" t="s">
        <v>40</v>
      </c>
      <c r="O163" s="50"/>
      <c r="P163" s="156">
        <f t="shared" si="21"/>
        <v>0</v>
      </c>
      <c r="Q163" s="156">
        <v>0</v>
      </c>
      <c r="R163" s="156">
        <f t="shared" si="22"/>
        <v>0</v>
      </c>
      <c r="S163" s="156">
        <v>0</v>
      </c>
      <c r="T163" s="157">
        <f t="shared" si="23"/>
        <v>0</v>
      </c>
      <c r="AR163" s="17" t="s">
        <v>157</v>
      </c>
      <c r="AT163" s="17" t="s">
        <v>153</v>
      </c>
      <c r="AU163" s="17" t="s">
        <v>76</v>
      </c>
      <c r="AY163" s="17" t="s">
        <v>151</v>
      </c>
      <c r="BE163" s="158">
        <f t="shared" si="24"/>
        <v>0</v>
      </c>
      <c r="BF163" s="158">
        <f t="shared" si="25"/>
        <v>0</v>
      </c>
      <c r="BG163" s="158">
        <f t="shared" si="26"/>
        <v>0</v>
      </c>
      <c r="BH163" s="158">
        <f t="shared" si="27"/>
        <v>0</v>
      </c>
      <c r="BI163" s="158">
        <f t="shared" si="28"/>
        <v>0</v>
      </c>
      <c r="BJ163" s="17" t="s">
        <v>76</v>
      </c>
      <c r="BK163" s="158">
        <f t="shared" si="29"/>
        <v>0</v>
      </c>
      <c r="BL163" s="17" t="s">
        <v>157</v>
      </c>
      <c r="BM163" s="17" t="s">
        <v>1907</v>
      </c>
    </row>
    <row r="164" spans="2:65" s="1" customFormat="1" ht="16.5" customHeight="1">
      <c r="B164" s="146"/>
      <c r="C164" s="147" t="s">
        <v>270</v>
      </c>
      <c r="D164" s="147" t="s">
        <v>153</v>
      </c>
      <c r="E164" s="148" t="s">
        <v>1908</v>
      </c>
      <c r="F164" s="149" t="s">
        <v>1909</v>
      </c>
      <c r="G164" s="150" t="s">
        <v>253</v>
      </c>
      <c r="H164" s="151">
        <v>3.1509999999999998</v>
      </c>
      <c r="I164" s="152"/>
      <c r="J164" s="153">
        <f t="shared" si="20"/>
        <v>0</v>
      </c>
      <c r="K164" s="149" t="s">
        <v>1</v>
      </c>
      <c r="L164" s="31"/>
      <c r="M164" s="154" t="s">
        <v>1</v>
      </c>
      <c r="N164" s="155" t="s">
        <v>40</v>
      </c>
      <c r="O164" s="50"/>
      <c r="P164" s="156">
        <f t="shared" si="21"/>
        <v>0</v>
      </c>
      <c r="Q164" s="156">
        <v>0</v>
      </c>
      <c r="R164" s="156">
        <f t="shared" si="22"/>
        <v>0</v>
      </c>
      <c r="S164" s="156">
        <v>0</v>
      </c>
      <c r="T164" s="157">
        <f t="shared" si="23"/>
        <v>0</v>
      </c>
      <c r="AR164" s="17" t="s">
        <v>157</v>
      </c>
      <c r="AT164" s="17" t="s">
        <v>153</v>
      </c>
      <c r="AU164" s="17" t="s">
        <v>76</v>
      </c>
      <c r="AY164" s="17" t="s">
        <v>151</v>
      </c>
      <c r="BE164" s="158">
        <f t="shared" si="24"/>
        <v>0</v>
      </c>
      <c r="BF164" s="158">
        <f t="shared" si="25"/>
        <v>0</v>
      </c>
      <c r="BG164" s="158">
        <f t="shared" si="26"/>
        <v>0</v>
      </c>
      <c r="BH164" s="158">
        <f t="shared" si="27"/>
        <v>0</v>
      </c>
      <c r="BI164" s="158">
        <f t="shared" si="28"/>
        <v>0</v>
      </c>
      <c r="BJ164" s="17" t="s">
        <v>76</v>
      </c>
      <c r="BK164" s="158">
        <f t="shared" si="29"/>
        <v>0</v>
      </c>
      <c r="BL164" s="17" t="s">
        <v>157</v>
      </c>
      <c r="BM164" s="17" t="s">
        <v>1910</v>
      </c>
    </row>
    <row r="165" spans="2:65" s="1" customFormat="1" ht="16.5" customHeight="1">
      <c r="B165" s="146"/>
      <c r="C165" s="147" t="s">
        <v>289</v>
      </c>
      <c r="D165" s="147" t="s">
        <v>153</v>
      </c>
      <c r="E165" s="148" t="s">
        <v>1911</v>
      </c>
      <c r="F165" s="149" t="s">
        <v>1912</v>
      </c>
      <c r="G165" s="150" t="s">
        <v>253</v>
      </c>
      <c r="H165" s="151">
        <v>44.112000000000002</v>
      </c>
      <c r="I165" s="152"/>
      <c r="J165" s="153">
        <f t="shared" si="20"/>
        <v>0</v>
      </c>
      <c r="K165" s="149" t="s">
        <v>1</v>
      </c>
      <c r="L165" s="31"/>
      <c r="M165" s="154" t="s">
        <v>1</v>
      </c>
      <c r="N165" s="155" t="s">
        <v>40</v>
      </c>
      <c r="O165" s="50"/>
      <c r="P165" s="156">
        <f t="shared" si="21"/>
        <v>0</v>
      </c>
      <c r="Q165" s="156">
        <v>0</v>
      </c>
      <c r="R165" s="156">
        <f t="shared" si="22"/>
        <v>0</v>
      </c>
      <c r="S165" s="156">
        <v>0</v>
      </c>
      <c r="T165" s="157">
        <f t="shared" si="23"/>
        <v>0</v>
      </c>
      <c r="AR165" s="17" t="s">
        <v>157</v>
      </c>
      <c r="AT165" s="17" t="s">
        <v>153</v>
      </c>
      <c r="AU165" s="17" t="s">
        <v>76</v>
      </c>
      <c r="AY165" s="17" t="s">
        <v>151</v>
      </c>
      <c r="BE165" s="158">
        <f t="shared" si="24"/>
        <v>0</v>
      </c>
      <c r="BF165" s="158">
        <f t="shared" si="25"/>
        <v>0</v>
      </c>
      <c r="BG165" s="158">
        <f t="shared" si="26"/>
        <v>0</v>
      </c>
      <c r="BH165" s="158">
        <f t="shared" si="27"/>
        <v>0</v>
      </c>
      <c r="BI165" s="158">
        <f t="shared" si="28"/>
        <v>0</v>
      </c>
      <c r="BJ165" s="17" t="s">
        <v>76</v>
      </c>
      <c r="BK165" s="158">
        <f t="shared" si="29"/>
        <v>0</v>
      </c>
      <c r="BL165" s="17" t="s">
        <v>157</v>
      </c>
      <c r="BM165" s="17" t="s">
        <v>1913</v>
      </c>
    </row>
    <row r="166" spans="2:65" s="1" customFormat="1" ht="16.5" customHeight="1">
      <c r="B166" s="146"/>
      <c r="C166" s="147" t="s">
        <v>295</v>
      </c>
      <c r="D166" s="147" t="s">
        <v>153</v>
      </c>
      <c r="E166" s="148" t="s">
        <v>1914</v>
      </c>
      <c r="F166" s="149" t="s">
        <v>1915</v>
      </c>
      <c r="G166" s="150" t="s">
        <v>253</v>
      </c>
      <c r="H166" s="151">
        <v>3.1509999999999998</v>
      </c>
      <c r="I166" s="152"/>
      <c r="J166" s="153">
        <f t="shared" si="20"/>
        <v>0</v>
      </c>
      <c r="K166" s="149" t="s">
        <v>1</v>
      </c>
      <c r="L166" s="31"/>
      <c r="M166" s="154" t="s">
        <v>1</v>
      </c>
      <c r="N166" s="155" t="s">
        <v>40</v>
      </c>
      <c r="O166" s="50"/>
      <c r="P166" s="156">
        <f t="shared" si="21"/>
        <v>0</v>
      </c>
      <c r="Q166" s="156">
        <v>0</v>
      </c>
      <c r="R166" s="156">
        <f t="shared" si="22"/>
        <v>0</v>
      </c>
      <c r="S166" s="156">
        <v>0</v>
      </c>
      <c r="T166" s="157">
        <f t="shared" si="23"/>
        <v>0</v>
      </c>
      <c r="AR166" s="17" t="s">
        <v>157</v>
      </c>
      <c r="AT166" s="17" t="s">
        <v>153</v>
      </c>
      <c r="AU166" s="17" t="s">
        <v>76</v>
      </c>
      <c r="AY166" s="17" t="s">
        <v>151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7" t="s">
        <v>76</v>
      </c>
      <c r="BK166" s="158">
        <f t="shared" si="29"/>
        <v>0</v>
      </c>
      <c r="BL166" s="17" t="s">
        <v>157</v>
      </c>
      <c r="BM166" s="17" t="s">
        <v>1916</v>
      </c>
    </row>
    <row r="167" spans="2:65" s="1" customFormat="1" ht="16.5" customHeight="1">
      <c r="B167" s="146"/>
      <c r="C167" s="147" t="s">
        <v>300</v>
      </c>
      <c r="D167" s="147" t="s">
        <v>153</v>
      </c>
      <c r="E167" s="148" t="s">
        <v>1917</v>
      </c>
      <c r="F167" s="149" t="s">
        <v>1918</v>
      </c>
      <c r="G167" s="150" t="s">
        <v>253</v>
      </c>
      <c r="H167" s="151">
        <v>9.4529999999999994</v>
      </c>
      <c r="I167" s="152"/>
      <c r="J167" s="153">
        <f t="shared" si="20"/>
        <v>0</v>
      </c>
      <c r="K167" s="149" t="s">
        <v>1</v>
      </c>
      <c r="L167" s="31"/>
      <c r="M167" s="154" t="s">
        <v>1</v>
      </c>
      <c r="N167" s="155" t="s">
        <v>40</v>
      </c>
      <c r="O167" s="50"/>
      <c r="P167" s="156">
        <f t="shared" si="21"/>
        <v>0</v>
      </c>
      <c r="Q167" s="156">
        <v>0</v>
      </c>
      <c r="R167" s="156">
        <f t="shared" si="22"/>
        <v>0</v>
      </c>
      <c r="S167" s="156">
        <v>0</v>
      </c>
      <c r="T167" s="157">
        <f t="shared" si="23"/>
        <v>0</v>
      </c>
      <c r="AR167" s="17" t="s">
        <v>157</v>
      </c>
      <c r="AT167" s="17" t="s">
        <v>153</v>
      </c>
      <c r="AU167" s="17" t="s">
        <v>76</v>
      </c>
      <c r="AY167" s="17" t="s">
        <v>151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7" t="s">
        <v>76</v>
      </c>
      <c r="BK167" s="158">
        <f t="shared" si="29"/>
        <v>0</v>
      </c>
      <c r="BL167" s="17" t="s">
        <v>157</v>
      </c>
      <c r="BM167" s="17" t="s">
        <v>1919</v>
      </c>
    </row>
    <row r="168" spans="2:65" s="1" customFormat="1" ht="16.5" customHeight="1">
      <c r="B168" s="146"/>
      <c r="C168" s="147" t="s">
        <v>304</v>
      </c>
      <c r="D168" s="147" t="s">
        <v>153</v>
      </c>
      <c r="E168" s="148" t="s">
        <v>1920</v>
      </c>
      <c r="F168" s="149" t="s">
        <v>1921</v>
      </c>
      <c r="G168" s="150" t="s">
        <v>253</v>
      </c>
      <c r="H168" s="151">
        <v>3.1509999999999998</v>
      </c>
      <c r="I168" s="152"/>
      <c r="J168" s="153">
        <f t="shared" si="20"/>
        <v>0</v>
      </c>
      <c r="K168" s="149" t="s">
        <v>1</v>
      </c>
      <c r="L168" s="31"/>
      <c r="M168" s="154" t="s">
        <v>1</v>
      </c>
      <c r="N168" s="155" t="s">
        <v>40</v>
      </c>
      <c r="O168" s="50"/>
      <c r="P168" s="156">
        <f t="shared" si="21"/>
        <v>0</v>
      </c>
      <c r="Q168" s="156">
        <v>0</v>
      </c>
      <c r="R168" s="156">
        <f t="shared" si="22"/>
        <v>0</v>
      </c>
      <c r="S168" s="156">
        <v>0</v>
      </c>
      <c r="T168" s="157">
        <f t="shared" si="23"/>
        <v>0</v>
      </c>
      <c r="AR168" s="17" t="s">
        <v>157</v>
      </c>
      <c r="AT168" s="17" t="s">
        <v>153</v>
      </c>
      <c r="AU168" s="17" t="s">
        <v>76</v>
      </c>
      <c r="AY168" s="17" t="s">
        <v>151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7" t="s">
        <v>76</v>
      </c>
      <c r="BK168" s="158">
        <f t="shared" si="29"/>
        <v>0</v>
      </c>
      <c r="BL168" s="17" t="s">
        <v>157</v>
      </c>
      <c r="BM168" s="17" t="s">
        <v>1922</v>
      </c>
    </row>
    <row r="169" spans="2:65" s="11" customFormat="1" ht="25.9" customHeight="1">
      <c r="B169" s="133"/>
      <c r="D169" s="134" t="s">
        <v>68</v>
      </c>
      <c r="E169" s="135" t="s">
        <v>723</v>
      </c>
      <c r="F169" s="135" t="s">
        <v>1923</v>
      </c>
      <c r="I169" s="136"/>
      <c r="J169" s="137">
        <f>BK169</f>
        <v>0</v>
      </c>
      <c r="L169" s="133"/>
      <c r="M169" s="138"/>
      <c r="N169" s="139"/>
      <c r="O169" s="139"/>
      <c r="P169" s="140">
        <f>P170</f>
        <v>0</v>
      </c>
      <c r="Q169" s="139"/>
      <c r="R169" s="140">
        <f>R170</f>
        <v>0</v>
      </c>
      <c r="S169" s="139"/>
      <c r="T169" s="141">
        <f>T170</f>
        <v>0</v>
      </c>
      <c r="AR169" s="134" t="s">
        <v>76</v>
      </c>
      <c r="AT169" s="142" t="s">
        <v>68</v>
      </c>
      <c r="AU169" s="142" t="s">
        <v>69</v>
      </c>
      <c r="AY169" s="134" t="s">
        <v>151</v>
      </c>
      <c r="BK169" s="143">
        <f>BK170</f>
        <v>0</v>
      </c>
    </row>
    <row r="170" spans="2:65" s="1" customFormat="1" ht="16.5" customHeight="1">
      <c r="B170" s="146"/>
      <c r="C170" s="147" t="s">
        <v>310</v>
      </c>
      <c r="D170" s="147" t="s">
        <v>153</v>
      </c>
      <c r="E170" s="148" t="s">
        <v>1924</v>
      </c>
      <c r="F170" s="149" t="s">
        <v>1925</v>
      </c>
      <c r="G170" s="150" t="s">
        <v>253</v>
      </c>
      <c r="H170" s="151">
        <v>1.325</v>
      </c>
      <c r="I170" s="152"/>
      <c r="J170" s="153">
        <f>ROUND(I170*H170,2)</f>
        <v>0</v>
      </c>
      <c r="K170" s="149" t="s">
        <v>1</v>
      </c>
      <c r="L170" s="31"/>
      <c r="M170" s="154" t="s">
        <v>1</v>
      </c>
      <c r="N170" s="155" t="s">
        <v>40</v>
      </c>
      <c r="O170" s="50"/>
      <c r="P170" s="156">
        <f>O170*H170</f>
        <v>0</v>
      </c>
      <c r="Q170" s="156">
        <v>0</v>
      </c>
      <c r="R170" s="156">
        <f>Q170*H170</f>
        <v>0</v>
      </c>
      <c r="S170" s="156">
        <v>0</v>
      </c>
      <c r="T170" s="157">
        <f>S170*H170</f>
        <v>0</v>
      </c>
      <c r="AR170" s="17" t="s">
        <v>157</v>
      </c>
      <c r="AT170" s="17" t="s">
        <v>153</v>
      </c>
      <c r="AU170" s="17" t="s">
        <v>76</v>
      </c>
      <c r="AY170" s="17" t="s">
        <v>151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76</v>
      </c>
      <c r="BK170" s="158">
        <f>ROUND(I170*H170,2)</f>
        <v>0</v>
      </c>
      <c r="BL170" s="17" t="s">
        <v>157</v>
      </c>
      <c r="BM170" s="17" t="s">
        <v>1926</v>
      </c>
    </row>
    <row r="171" spans="2:65" s="11" customFormat="1" ht="25.9" customHeight="1">
      <c r="B171" s="133"/>
      <c r="D171" s="134" t="s">
        <v>68</v>
      </c>
      <c r="E171" s="135" t="s">
        <v>1235</v>
      </c>
      <c r="F171" s="135" t="s">
        <v>1927</v>
      </c>
      <c r="I171" s="136"/>
      <c r="J171" s="137">
        <f>BK171</f>
        <v>0</v>
      </c>
      <c r="L171" s="133"/>
      <c r="M171" s="138"/>
      <c r="N171" s="139"/>
      <c r="O171" s="139"/>
      <c r="P171" s="140">
        <f>SUM(P172:P187)</f>
        <v>0</v>
      </c>
      <c r="Q171" s="139"/>
      <c r="R171" s="140">
        <f>SUM(R172:R187)</f>
        <v>0</v>
      </c>
      <c r="S171" s="139"/>
      <c r="T171" s="141">
        <f>SUM(T172:T187)</f>
        <v>0</v>
      </c>
      <c r="AR171" s="134" t="s">
        <v>78</v>
      </c>
      <c r="AT171" s="142" t="s">
        <v>68</v>
      </c>
      <c r="AU171" s="142" t="s">
        <v>69</v>
      </c>
      <c r="AY171" s="134" t="s">
        <v>151</v>
      </c>
      <c r="BK171" s="143">
        <f>SUM(BK172:BK187)</f>
        <v>0</v>
      </c>
    </row>
    <row r="172" spans="2:65" s="1" customFormat="1" ht="16.5" customHeight="1">
      <c r="B172" s="146"/>
      <c r="C172" s="147" t="s">
        <v>398</v>
      </c>
      <c r="D172" s="147" t="s">
        <v>153</v>
      </c>
      <c r="E172" s="148" t="s">
        <v>1928</v>
      </c>
      <c r="F172" s="149" t="s">
        <v>1929</v>
      </c>
      <c r="G172" s="150" t="s">
        <v>225</v>
      </c>
      <c r="H172" s="151">
        <v>1</v>
      </c>
      <c r="I172" s="152"/>
      <c r="J172" s="153">
        <f t="shared" ref="J172:J187" si="30">ROUND(I172*H172,2)</f>
        <v>0</v>
      </c>
      <c r="K172" s="149" t="s">
        <v>1</v>
      </c>
      <c r="L172" s="31"/>
      <c r="M172" s="154" t="s">
        <v>1</v>
      </c>
      <c r="N172" s="155" t="s">
        <v>40</v>
      </c>
      <c r="O172" s="50"/>
      <c r="P172" s="156">
        <f t="shared" ref="P172:P187" si="31">O172*H172</f>
        <v>0</v>
      </c>
      <c r="Q172" s="156">
        <v>0</v>
      </c>
      <c r="R172" s="156">
        <f t="shared" ref="R172:R187" si="32">Q172*H172</f>
        <v>0</v>
      </c>
      <c r="S172" s="156">
        <v>0</v>
      </c>
      <c r="T172" s="157">
        <f t="shared" ref="T172:T187" si="33">S172*H172</f>
        <v>0</v>
      </c>
      <c r="AR172" s="17" t="s">
        <v>227</v>
      </c>
      <c r="AT172" s="17" t="s">
        <v>153</v>
      </c>
      <c r="AU172" s="17" t="s">
        <v>76</v>
      </c>
      <c r="AY172" s="17" t="s">
        <v>151</v>
      </c>
      <c r="BE172" s="158">
        <f t="shared" ref="BE172:BE187" si="34">IF(N172="základní",J172,0)</f>
        <v>0</v>
      </c>
      <c r="BF172" s="158">
        <f t="shared" ref="BF172:BF187" si="35">IF(N172="snížená",J172,0)</f>
        <v>0</v>
      </c>
      <c r="BG172" s="158">
        <f t="shared" ref="BG172:BG187" si="36">IF(N172="zákl. přenesená",J172,0)</f>
        <v>0</v>
      </c>
      <c r="BH172" s="158">
        <f t="shared" ref="BH172:BH187" si="37">IF(N172="sníž. přenesená",J172,0)</f>
        <v>0</v>
      </c>
      <c r="BI172" s="158">
        <f t="shared" ref="BI172:BI187" si="38">IF(N172="nulová",J172,0)</f>
        <v>0</v>
      </c>
      <c r="BJ172" s="17" t="s">
        <v>76</v>
      </c>
      <c r="BK172" s="158">
        <f t="shared" ref="BK172:BK187" si="39">ROUND(I172*H172,2)</f>
        <v>0</v>
      </c>
      <c r="BL172" s="17" t="s">
        <v>227</v>
      </c>
      <c r="BM172" s="17" t="s">
        <v>1930</v>
      </c>
    </row>
    <row r="173" spans="2:65" s="1" customFormat="1" ht="16.5" customHeight="1">
      <c r="B173" s="146"/>
      <c r="C173" s="147" t="s">
        <v>315</v>
      </c>
      <c r="D173" s="147" t="s">
        <v>153</v>
      </c>
      <c r="E173" s="148" t="s">
        <v>1931</v>
      </c>
      <c r="F173" s="149" t="s">
        <v>1932</v>
      </c>
      <c r="G173" s="150" t="s">
        <v>225</v>
      </c>
      <c r="H173" s="151">
        <v>1</v>
      </c>
      <c r="I173" s="152"/>
      <c r="J173" s="153">
        <f t="shared" si="30"/>
        <v>0</v>
      </c>
      <c r="K173" s="149" t="s">
        <v>1</v>
      </c>
      <c r="L173" s="31"/>
      <c r="M173" s="154" t="s">
        <v>1</v>
      </c>
      <c r="N173" s="155" t="s">
        <v>40</v>
      </c>
      <c r="O173" s="50"/>
      <c r="P173" s="156">
        <f t="shared" si="31"/>
        <v>0</v>
      </c>
      <c r="Q173" s="156">
        <v>0</v>
      </c>
      <c r="R173" s="156">
        <f t="shared" si="32"/>
        <v>0</v>
      </c>
      <c r="S173" s="156">
        <v>0</v>
      </c>
      <c r="T173" s="157">
        <f t="shared" si="33"/>
        <v>0</v>
      </c>
      <c r="AR173" s="17" t="s">
        <v>227</v>
      </c>
      <c r="AT173" s="17" t="s">
        <v>153</v>
      </c>
      <c r="AU173" s="17" t="s">
        <v>76</v>
      </c>
      <c r="AY173" s="17" t="s">
        <v>151</v>
      </c>
      <c r="BE173" s="158">
        <f t="shared" si="34"/>
        <v>0</v>
      </c>
      <c r="BF173" s="158">
        <f t="shared" si="35"/>
        <v>0</v>
      </c>
      <c r="BG173" s="158">
        <f t="shared" si="36"/>
        <v>0</v>
      </c>
      <c r="BH173" s="158">
        <f t="shared" si="37"/>
        <v>0</v>
      </c>
      <c r="BI173" s="158">
        <f t="shared" si="38"/>
        <v>0</v>
      </c>
      <c r="BJ173" s="17" t="s">
        <v>76</v>
      </c>
      <c r="BK173" s="158">
        <f t="shared" si="39"/>
        <v>0</v>
      </c>
      <c r="BL173" s="17" t="s">
        <v>227</v>
      </c>
      <c r="BM173" s="17" t="s">
        <v>1933</v>
      </c>
    </row>
    <row r="174" spans="2:65" s="1" customFormat="1" ht="16.5" customHeight="1">
      <c r="B174" s="146"/>
      <c r="C174" s="147" t="s">
        <v>322</v>
      </c>
      <c r="D174" s="147" t="s">
        <v>153</v>
      </c>
      <c r="E174" s="148" t="s">
        <v>1934</v>
      </c>
      <c r="F174" s="149" t="s">
        <v>1935</v>
      </c>
      <c r="G174" s="150" t="s">
        <v>225</v>
      </c>
      <c r="H174" s="151">
        <v>1</v>
      </c>
      <c r="I174" s="152"/>
      <c r="J174" s="153">
        <f t="shared" si="30"/>
        <v>0</v>
      </c>
      <c r="K174" s="149" t="s">
        <v>1</v>
      </c>
      <c r="L174" s="31"/>
      <c r="M174" s="154" t="s">
        <v>1</v>
      </c>
      <c r="N174" s="155" t="s">
        <v>40</v>
      </c>
      <c r="O174" s="50"/>
      <c r="P174" s="156">
        <f t="shared" si="31"/>
        <v>0</v>
      </c>
      <c r="Q174" s="156">
        <v>0</v>
      </c>
      <c r="R174" s="156">
        <f t="shared" si="32"/>
        <v>0</v>
      </c>
      <c r="S174" s="156">
        <v>0</v>
      </c>
      <c r="T174" s="157">
        <f t="shared" si="33"/>
        <v>0</v>
      </c>
      <c r="AR174" s="17" t="s">
        <v>227</v>
      </c>
      <c r="AT174" s="17" t="s">
        <v>153</v>
      </c>
      <c r="AU174" s="17" t="s">
        <v>76</v>
      </c>
      <c r="AY174" s="17" t="s">
        <v>151</v>
      </c>
      <c r="BE174" s="158">
        <f t="shared" si="34"/>
        <v>0</v>
      </c>
      <c r="BF174" s="158">
        <f t="shared" si="35"/>
        <v>0</v>
      </c>
      <c r="BG174" s="158">
        <f t="shared" si="36"/>
        <v>0</v>
      </c>
      <c r="BH174" s="158">
        <f t="shared" si="37"/>
        <v>0</v>
      </c>
      <c r="BI174" s="158">
        <f t="shared" si="38"/>
        <v>0</v>
      </c>
      <c r="BJ174" s="17" t="s">
        <v>76</v>
      </c>
      <c r="BK174" s="158">
        <f t="shared" si="39"/>
        <v>0</v>
      </c>
      <c r="BL174" s="17" t="s">
        <v>227</v>
      </c>
      <c r="BM174" s="17" t="s">
        <v>1936</v>
      </c>
    </row>
    <row r="175" spans="2:65" s="1" customFormat="1" ht="16.5" customHeight="1">
      <c r="B175" s="146"/>
      <c r="C175" s="147" t="s">
        <v>329</v>
      </c>
      <c r="D175" s="147" t="s">
        <v>153</v>
      </c>
      <c r="E175" s="148" t="s">
        <v>1937</v>
      </c>
      <c r="F175" s="149" t="s">
        <v>1938</v>
      </c>
      <c r="G175" s="150" t="s">
        <v>446</v>
      </c>
      <c r="H175" s="151">
        <v>4</v>
      </c>
      <c r="I175" s="152"/>
      <c r="J175" s="153">
        <f t="shared" si="30"/>
        <v>0</v>
      </c>
      <c r="K175" s="149" t="s">
        <v>1</v>
      </c>
      <c r="L175" s="31"/>
      <c r="M175" s="154" t="s">
        <v>1</v>
      </c>
      <c r="N175" s="155" t="s">
        <v>40</v>
      </c>
      <c r="O175" s="50"/>
      <c r="P175" s="156">
        <f t="shared" si="31"/>
        <v>0</v>
      </c>
      <c r="Q175" s="156">
        <v>0</v>
      </c>
      <c r="R175" s="156">
        <f t="shared" si="32"/>
        <v>0</v>
      </c>
      <c r="S175" s="156">
        <v>0</v>
      </c>
      <c r="T175" s="157">
        <f t="shared" si="33"/>
        <v>0</v>
      </c>
      <c r="AR175" s="17" t="s">
        <v>227</v>
      </c>
      <c r="AT175" s="17" t="s">
        <v>153</v>
      </c>
      <c r="AU175" s="17" t="s">
        <v>76</v>
      </c>
      <c r="AY175" s="17" t="s">
        <v>151</v>
      </c>
      <c r="BE175" s="158">
        <f t="shared" si="34"/>
        <v>0</v>
      </c>
      <c r="BF175" s="158">
        <f t="shared" si="35"/>
        <v>0</v>
      </c>
      <c r="BG175" s="158">
        <f t="shared" si="36"/>
        <v>0</v>
      </c>
      <c r="BH175" s="158">
        <f t="shared" si="37"/>
        <v>0</v>
      </c>
      <c r="BI175" s="158">
        <f t="shared" si="38"/>
        <v>0</v>
      </c>
      <c r="BJ175" s="17" t="s">
        <v>76</v>
      </c>
      <c r="BK175" s="158">
        <f t="shared" si="39"/>
        <v>0</v>
      </c>
      <c r="BL175" s="17" t="s">
        <v>227</v>
      </c>
      <c r="BM175" s="17" t="s">
        <v>1939</v>
      </c>
    </row>
    <row r="176" spans="2:65" s="1" customFormat="1" ht="16.5" customHeight="1">
      <c r="B176" s="146"/>
      <c r="C176" s="147" t="s">
        <v>333</v>
      </c>
      <c r="D176" s="147" t="s">
        <v>153</v>
      </c>
      <c r="E176" s="148" t="s">
        <v>1940</v>
      </c>
      <c r="F176" s="149" t="s">
        <v>1941</v>
      </c>
      <c r="G176" s="150" t="s">
        <v>446</v>
      </c>
      <c r="H176" s="151">
        <v>2</v>
      </c>
      <c r="I176" s="152"/>
      <c r="J176" s="153">
        <f t="shared" si="30"/>
        <v>0</v>
      </c>
      <c r="K176" s="149" t="s">
        <v>1</v>
      </c>
      <c r="L176" s="31"/>
      <c r="M176" s="154" t="s">
        <v>1</v>
      </c>
      <c r="N176" s="155" t="s">
        <v>40</v>
      </c>
      <c r="O176" s="50"/>
      <c r="P176" s="156">
        <f t="shared" si="31"/>
        <v>0</v>
      </c>
      <c r="Q176" s="156">
        <v>0</v>
      </c>
      <c r="R176" s="156">
        <f t="shared" si="32"/>
        <v>0</v>
      </c>
      <c r="S176" s="156">
        <v>0</v>
      </c>
      <c r="T176" s="157">
        <f t="shared" si="33"/>
        <v>0</v>
      </c>
      <c r="AR176" s="17" t="s">
        <v>227</v>
      </c>
      <c r="AT176" s="17" t="s">
        <v>153</v>
      </c>
      <c r="AU176" s="17" t="s">
        <v>76</v>
      </c>
      <c r="AY176" s="17" t="s">
        <v>151</v>
      </c>
      <c r="BE176" s="158">
        <f t="shared" si="34"/>
        <v>0</v>
      </c>
      <c r="BF176" s="158">
        <f t="shared" si="35"/>
        <v>0</v>
      </c>
      <c r="BG176" s="158">
        <f t="shared" si="36"/>
        <v>0</v>
      </c>
      <c r="BH176" s="158">
        <f t="shared" si="37"/>
        <v>0</v>
      </c>
      <c r="BI176" s="158">
        <f t="shared" si="38"/>
        <v>0</v>
      </c>
      <c r="BJ176" s="17" t="s">
        <v>76</v>
      </c>
      <c r="BK176" s="158">
        <f t="shared" si="39"/>
        <v>0</v>
      </c>
      <c r="BL176" s="17" t="s">
        <v>227</v>
      </c>
      <c r="BM176" s="17" t="s">
        <v>1942</v>
      </c>
    </row>
    <row r="177" spans="2:65" s="1" customFormat="1" ht="16.5" customHeight="1">
      <c r="B177" s="146"/>
      <c r="C177" s="147" t="s">
        <v>339</v>
      </c>
      <c r="D177" s="147" t="s">
        <v>153</v>
      </c>
      <c r="E177" s="148" t="s">
        <v>1943</v>
      </c>
      <c r="F177" s="149" t="s">
        <v>1944</v>
      </c>
      <c r="G177" s="150" t="s">
        <v>446</v>
      </c>
      <c r="H177" s="151">
        <v>2</v>
      </c>
      <c r="I177" s="152"/>
      <c r="J177" s="153">
        <f t="shared" si="30"/>
        <v>0</v>
      </c>
      <c r="K177" s="149" t="s">
        <v>1</v>
      </c>
      <c r="L177" s="31"/>
      <c r="M177" s="154" t="s">
        <v>1</v>
      </c>
      <c r="N177" s="155" t="s">
        <v>40</v>
      </c>
      <c r="O177" s="50"/>
      <c r="P177" s="156">
        <f t="shared" si="31"/>
        <v>0</v>
      </c>
      <c r="Q177" s="156">
        <v>0</v>
      </c>
      <c r="R177" s="156">
        <f t="shared" si="32"/>
        <v>0</v>
      </c>
      <c r="S177" s="156">
        <v>0</v>
      </c>
      <c r="T177" s="157">
        <f t="shared" si="33"/>
        <v>0</v>
      </c>
      <c r="AR177" s="17" t="s">
        <v>227</v>
      </c>
      <c r="AT177" s="17" t="s">
        <v>153</v>
      </c>
      <c r="AU177" s="17" t="s">
        <v>76</v>
      </c>
      <c r="AY177" s="17" t="s">
        <v>151</v>
      </c>
      <c r="BE177" s="158">
        <f t="shared" si="34"/>
        <v>0</v>
      </c>
      <c r="BF177" s="158">
        <f t="shared" si="35"/>
        <v>0</v>
      </c>
      <c r="BG177" s="158">
        <f t="shared" si="36"/>
        <v>0</v>
      </c>
      <c r="BH177" s="158">
        <f t="shared" si="37"/>
        <v>0</v>
      </c>
      <c r="BI177" s="158">
        <f t="shared" si="38"/>
        <v>0</v>
      </c>
      <c r="BJ177" s="17" t="s">
        <v>76</v>
      </c>
      <c r="BK177" s="158">
        <f t="shared" si="39"/>
        <v>0</v>
      </c>
      <c r="BL177" s="17" t="s">
        <v>227</v>
      </c>
      <c r="BM177" s="17" t="s">
        <v>1945</v>
      </c>
    </row>
    <row r="178" spans="2:65" s="1" customFormat="1" ht="16.5" customHeight="1">
      <c r="B178" s="146"/>
      <c r="C178" s="147" t="s">
        <v>345</v>
      </c>
      <c r="D178" s="147" t="s">
        <v>153</v>
      </c>
      <c r="E178" s="148" t="s">
        <v>1946</v>
      </c>
      <c r="F178" s="149" t="s">
        <v>1947</v>
      </c>
      <c r="G178" s="150" t="s">
        <v>225</v>
      </c>
      <c r="H178" s="151">
        <v>4</v>
      </c>
      <c r="I178" s="152"/>
      <c r="J178" s="153">
        <f t="shared" si="30"/>
        <v>0</v>
      </c>
      <c r="K178" s="149" t="s">
        <v>1</v>
      </c>
      <c r="L178" s="31"/>
      <c r="M178" s="154" t="s">
        <v>1</v>
      </c>
      <c r="N178" s="155" t="s">
        <v>40</v>
      </c>
      <c r="O178" s="50"/>
      <c r="P178" s="156">
        <f t="shared" si="31"/>
        <v>0</v>
      </c>
      <c r="Q178" s="156">
        <v>0</v>
      </c>
      <c r="R178" s="156">
        <f t="shared" si="32"/>
        <v>0</v>
      </c>
      <c r="S178" s="156">
        <v>0</v>
      </c>
      <c r="T178" s="157">
        <f t="shared" si="33"/>
        <v>0</v>
      </c>
      <c r="AR178" s="17" t="s">
        <v>227</v>
      </c>
      <c r="AT178" s="17" t="s">
        <v>153</v>
      </c>
      <c r="AU178" s="17" t="s">
        <v>76</v>
      </c>
      <c r="AY178" s="17" t="s">
        <v>151</v>
      </c>
      <c r="BE178" s="158">
        <f t="shared" si="34"/>
        <v>0</v>
      </c>
      <c r="BF178" s="158">
        <f t="shared" si="35"/>
        <v>0</v>
      </c>
      <c r="BG178" s="158">
        <f t="shared" si="36"/>
        <v>0</v>
      </c>
      <c r="BH178" s="158">
        <f t="shared" si="37"/>
        <v>0</v>
      </c>
      <c r="BI178" s="158">
        <f t="shared" si="38"/>
        <v>0</v>
      </c>
      <c r="BJ178" s="17" t="s">
        <v>76</v>
      </c>
      <c r="BK178" s="158">
        <f t="shared" si="39"/>
        <v>0</v>
      </c>
      <c r="BL178" s="17" t="s">
        <v>227</v>
      </c>
      <c r="BM178" s="17" t="s">
        <v>1948</v>
      </c>
    </row>
    <row r="179" spans="2:65" s="1" customFormat="1" ht="16.5" customHeight="1">
      <c r="B179" s="146"/>
      <c r="C179" s="147" t="s">
        <v>352</v>
      </c>
      <c r="D179" s="147" t="s">
        <v>153</v>
      </c>
      <c r="E179" s="148" t="s">
        <v>1949</v>
      </c>
      <c r="F179" s="149" t="s">
        <v>1950</v>
      </c>
      <c r="G179" s="150" t="s">
        <v>225</v>
      </c>
      <c r="H179" s="151">
        <v>1</v>
      </c>
      <c r="I179" s="152"/>
      <c r="J179" s="153">
        <f t="shared" si="30"/>
        <v>0</v>
      </c>
      <c r="K179" s="149" t="s">
        <v>1</v>
      </c>
      <c r="L179" s="31"/>
      <c r="M179" s="154" t="s">
        <v>1</v>
      </c>
      <c r="N179" s="155" t="s">
        <v>40</v>
      </c>
      <c r="O179" s="50"/>
      <c r="P179" s="156">
        <f t="shared" si="31"/>
        <v>0</v>
      </c>
      <c r="Q179" s="156">
        <v>0</v>
      </c>
      <c r="R179" s="156">
        <f t="shared" si="32"/>
        <v>0</v>
      </c>
      <c r="S179" s="156">
        <v>0</v>
      </c>
      <c r="T179" s="157">
        <f t="shared" si="33"/>
        <v>0</v>
      </c>
      <c r="AR179" s="17" t="s">
        <v>227</v>
      </c>
      <c r="AT179" s="17" t="s">
        <v>153</v>
      </c>
      <c r="AU179" s="17" t="s">
        <v>76</v>
      </c>
      <c r="AY179" s="17" t="s">
        <v>151</v>
      </c>
      <c r="BE179" s="158">
        <f t="shared" si="34"/>
        <v>0</v>
      </c>
      <c r="BF179" s="158">
        <f t="shared" si="35"/>
        <v>0</v>
      </c>
      <c r="BG179" s="158">
        <f t="shared" si="36"/>
        <v>0</v>
      </c>
      <c r="BH179" s="158">
        <f t="shared" si="37"/>
        <v>0</v>
      </c>
      <c r="BI179" s="158">
        <f t="shared" si="38"/>
        <v>0</v>
      </c>
      <c r="BJ179" s="17" t="s">
        <v>76</v>
      </c>
      <c r="BK179" s="158">
        <f t="shared" si="39"/>
        <v>0</v>
      </c>
      <c r="BL179" s="17" t="s">
        <v>227</v>
      </c>
      <c r="BM179" s="17" t="s">
        <v>1951</v>
      </c>
    </row>
    <row r="180" spans="2:65" s="1" customFormat="1" ht="16.5" customHeight="1">
      <c r="B180" s="146"/>
      <c r="C180" s="147" t="s">
        <v>362</v>
      </c>
      <c r="D180" s="147" t="s">
        <v>153</v>
      </c>
      <c r="E180" s="148" t="s">
        <v>1952</v>
      </c>
      <c r="F180" s="149" t="s">
        <v>1953</v>
      </c>
      <c r="G180" s="150" t="s">
        <v>446</v>
      </c>
      <c r="H180" s="151">
        <v>8</v>
      </c>
      <c r="I180" s="152"/>
      <c r="J180" s="153">
        <f t="shared" si="30"/>
        <v>0</v>
      </c>
      <c r="K180" s="149" t="s">
        <v>1</v>
      </c>
      <c r="L180" s="31"/>
      <c r="M180" s="154" t="s">
        <v>1</v>
      </c>
      <c r="N180" s="155" t="s">
        <v>40</v>
      </c>
      <c r="O180" s="50"/>
      <c r="P180" s="156">
        <f t="shared" si="31"/>
        <v>0</v>
      </c>
      <c r="Q180" s="156">
        <v>0</v>
      </c>
      <c r="R180" s="156">
        <f t="shared" si="32"/>
        <v>0</v>
      </c>
      <c r="S180" s="156">
        <v>0</v>
      </c>
      <c r="T180" s="157">
        <f t="shared" si="33"/>
        <v>0</v>
      </c>
      <c r="AR180" s="17" t="s">
        <v>227</v>
      </c>
      <c r="AT180" s="17" t="s">
        <v>153</v>
      </c>
      <c r="AU180" s="17" t="s">
        <v>76</v>
      </c>
      <c r="AY180" s="17" t="s">
        <v>151</v>
      </c>
      <c r="BE180" s="158">
        <f t="shared" si="34"/>
        <v>0</v>
      </c>
      <c r="BF180" s="158">
        <f t="shared" si="35"/>
        <v>0</v>
      </c>
      <c r="BG180" s="158">
        <f t="shared" si="36"/>
        <v>0</v>
      </c>
      <c r="BH180" s="158">
        <f t="shared" si="37"/>
        <v>0</v>
      </c>
      <c r="BI180" s="158">
        <f t="shared" si="38"/>
        <v>0</v>
      </c>
      <c r="BJ180" s="17" t="s">
        <v>76</v>
      </c>
      <c r="BK180" s="158">
        <f t="shared" si="39"/>
        <v>0</v>
      </c>
      <c r="BL180" s="17" t="s">
        <v>227</v>
      </c>
      <c r="BM180" s="17" t="s">
        <v>1954</v>
      </c>
    </row>
    <row r="181" spans="2:65" s="1" customFormat="1" ht="16.5" customHeight="1">
      <c r="B181" s="146"/>
      <c r="C181" s="147" t="s">
        <v>368</v>
      </c>
      <c r="D181" s="147" t="s">
        <v>153</v>
      </c>
      <c r="E181" s="148" t="s">
        <v>1955</v>
      </c>
      <c r="F181" s="149" t="s">
        <v>1956</v>
      </c>
      <c r="G181" s="150" t="s">
        <v>446</v>
      </c>
      <c r="H181" s="151">
        <v>8</v>
      </c>
      <c r="I181" s="152"/>
      <c r="J181" s="153">
        <f t="shared" si="30"/>
        <v>0</v>
      </c>
      <c r="K181" s="149" t="s">
        <v>1</v>
      </c>
      <c r="L181" s="31"/>
      <c r="M181" s="154" t="s">
        <v>1</v>
      </c>
      <c r="N181" s="155" t="s">
        <v>40</v>
      </c>
      <c r="O181" s="50"/>
      <c r="P181" s="156">
        <f t="shared" si="31"/>
        <v>0</v>
      </c>
      <c r="Q181" s="156">
        <v>0</v>
      </c>
      <c r="R181" s="156">
        <f t="shared" si="32"/>
        <v>0</v>
      </c>
      <c r="S181" s="156">
        <v>0</v>
      </c>
      <c r="T181" s="157">
        <f t="shared" si="33"/>
        <v>0</v>
      </c>
      <c r="AR181" s="17" t="s">
        <v>227</v>
      </c>
      <c r="AT181" s="17" t="s">
        <v>153</v>
      </c>
      <c r="AU181" s="17" t="s">
        <v>76</v>
      </c>
      <c r="AY181" s="17" t="s">
        <v>151</v>
      </c>
      <c r="BE181" s="158">
        <f t="shared" si="34"/>
        <v>0</v>
      </c>
      <c r="BF181" s="158">
        <f t="shared" si="35"/>
        <v>0</v>
      </c>
      <c r="BG181" s="158">
        <f t="shared" si="36"/>
        <v>0</v>
      </c>
      <c r="BH181" s="158">
        <f t="shared" si="37"/>
        <v>0</v>
      </c>
      <c r="BI181" s="158">
        <f t="shared" si="38"/>
        <v>0</v>
      </c>
      <c r="BJ181" s="17" t="s">
        <v>76</v>
      </c>
      <c r="BK181" s="158">
        <f t="shared" si="39"/>
        <v>0</v>
      </c>
      <c r="BL181" s="17" t="s">
        <v>227</v>
      </c>
      <c r="BM181" s="17" t="s">
        <v>1957</v>
      </c>
    </row>
    <row r="182" spans="2:65" s="1" customFormat="1" ht="16.5" customHeight="1">
      <c r="B182" s="146"/>
      <c r="C182" s="147" t="s">
        <v>403</v>
      </c>
      <c r="D182" s="147" t="s">
        <v>153</v>
      </c>
      <c r="E182" s="148" t="s">
        <v>1958</v>
      </c>
      <c r="F182" s="149" t="s">
        <v>1959</v>
      </c>
      <c r="G182" s="150" t="s">
        <v>1819</v>
      </c>
      <c r="H182" s="151">
        <v>2</v>
      </c>
      <c r="I182" s="152"/>
      <c r="J182" s="153">
        <f t="shared" si="30"/>
        <v>0</v>
      </c>
      <c r="K182" s="149" t="s">
        <v>1</v>
      </c>
      <c r="L182" s="31"/>
      <c r="M182" s="154" t="s">
        <v>1</v>
      </c>
      <c r="N182" s="155" t="s">
        <v>40</v>
      </c>
      <c r="O182" s="50"/>
      <c r="P182" s="156">
        <f t="shared" si="31"/>
        <v>0</v>
      </c>
      <c r="Q182" s="156">
        <v>0</v>
      </c>
      <c r="R182" s="156">
        <f t="shared" si="32"/>
        <v>0</v>
      </c>
      <c r="S182" s="156">
        <v>0</v>
      </c>
      <c r="T182" s="157">
        <f t="shared" si="33"/>
        <v>0</v>
      </c>
      <c r="AR182" s="17" t="s">
        <v>227</v>
      </c>
      <c r="AT182" s="17" t="s">
        <v>153</v>
      </c>
      <c r="AU182" s="17" t="s">
        <v>76</v>
      </c>
      <c r="AY182" s="17" t="s">
        <v>151</v>
      </c>
      <c r="BE182" s="158">
        <f t="shared" si="34"/>
        <v>0</v>
      </c>
      <c r="BF182" s="158">
        <f t="shared" si="35"/>
        <v>0</v>
      </c>
      <c r="BG182" s="158">
        <f t="shared" si="36"/>
        <v>0</v>
      </c>
      <c r="BH182" s="158">
        <f t="shared" si="37"/>
        <v>0</v>
      </c>
      <c r="BI182" s="158">
        <f t="shared" si="38"/>
        <v>0</v>
      </c>
      <c r="BJ182" s="17" t="s">
        <v>76</v>
      </c>
      <c r="BK182" s="158">
        <f t="shared" si="39"/>
        <v>0</v>
      </c>
      <c r="BL182" s="17" t="s">
        <v>227</v>
      </c>
      <c r="BM182" s="17" t="s">
        <v>1960</v>
      </c>
    </row>
    <row r="183" spans="2:65" s="1" customFormat="1" ht="16.5" customHeight="1">
      <c r="B183" s="146"/>
      <c r="C183" s="147" t="s">
        <v>374</v>
      </c>
      <c r="D183" s="147" t="s">
        <v>153</v>
      </c>
      <c r="E183" s="148" t="s">
        <v>1961</v>
      </c>
      <c r="F183" s="149" t="s">
        <v>1962</v>
      </c>
      <c r="G183" s="150" t="s">
        <v>1867</v>
      </c>
      <c r="H183" s="151">
        <v>1</v>
      </c>
      <c r="I183" s="152"/>
      <c r="J183" s="153">
        <f t="shared" si="30"/>
        <v>0</v>
      </c>
      <c r="K183" s="149" t="s">
        <v>1</v>
      </c>
      <c r="L183" s="31"/>
      <c r="M183" s="154" t="s">
        <v>1</v>
      </c>
      <c r="N183" s="155" t="s">
        <v>40</v>
      </c>
      <c r="O183" s="50"/>
      <c r="P183" s="156">
        <f t="shared" si="31"/>
        <v>0</v>
      </c>
      <c r="Q183" s="156">
        <v>0</v>
      </c>
      <c r="R183" s="156">
        <f t="shared" si="32"/>
        <v>0</v>
      </c>
      <c r="S183" s="156">
        <v>0</v>
      </c>
      <c r="T183" s="157">
        <f t="shared" si="33"/>
        <v>0</v>
      </c>
      <c r="AR183" s="17" t="s">
        <v>227</v>
      </c>
      <c r="AT183" s="17" t="s">
        <v>153</v>
      </c>
      <c r="AU183" s="17" t="s">
        <v>76</v>
      </c>
      <c r="AY183" s="17" t="s">
        <v>151</v>
      </c>
      <c r="BE183" s="158">
        <f t="shared" si="34"/>
        <v>0</v>
      </c>
      <c r="BF183" s="158">
        <f t="shared" si="35"/>
        <v>0</v>
      </c>
      <c r="BG183" s="158">
        <f t="shared" si="36"/>
        <v>0</v>
      </c>
      <c r="BH183" s="158">
        <f t="shared" si="37"/>
        <v>0</v>
      </c>
      <c r="BI183" s="158">
        <f t="shared" si="38"/>
        <v>0</v>
      </c>
      <c r="BJ183" s="17" t="s">
        <v>76</v>
      </c>
      <c r="BK183" s="158">
        <f t="shared" si="39"/>
        <v>0</v>
      </c>
      <c r="BL183" s="17" t="s">
        <v>227</v>
      </c>
      <c r="BM183" s="17" t="s">
        <v>1963</v>
      </c>
    </row>
    <row r="184" spans="2:65" s="1" customFormat="1" ht="16.5" customHeight="1">
      <c r="B184" s="146"/>
      <c r="C184" s="147" t="s">
        <v>387</v>
      </c>
      <c r="D184" s="147" t="s">
        <v>153</v>
      </c>
      <c r="E184" s="148" t="s">
        <v>1964</v>
      </c>
      <c r="F184" s="149" t="s">
        <v>1965</v>
      </c>
      <c r="G184" s="150" t="s">
        <v>1867</v>
      </c>
      <c r="H184" s="151">
        <v>1</v>
      </c>
      <c r="I184" s="152"/>
      <c r="J184" s="153">
        <f t="shared" si="30"/>
        <v>0</v>
      </c>
      <c r="K184" s="149" t="s">
        <v>1</v>
      </c>
      <c r="L184" s="31"/>
      <c r="M184" s="154" t="s">
        <v>1</v>
      </c>
      <c r="N184" s="155" t="s">
        <v>40</v>
      </c>
      <c r="O184" s="50"/>
      <c r="P184" s="156">
        <f t="shared" si="31"/>
        <v>0</v>
      </c>
      <c r="Q184" s="156">
        <v>0</v>
      </c>
      <c r="R184" s="156">
        <f t="shared" si="32"/>
        <v>0</v>
      </c>
      <c r="S184" s="156">
        <v>0</v>
      </c>
      <c r="T184" s="157">
        <f t="shared" si="33"/>
        <v>0</v>
      </c>
      <c r="AR184" s="17" t="s">
        <v>227</v>
      </c>
      <c r="AT184" s="17" t="s">
        <v>153</v>
      </c>
      <c r="AU184" s="17" t="s">
        <v>76</v>
      </c>
      <c r="AY184" s="17" t="s">
        <v>151</v>
      </c>
      <c r="BE184" s="158">
        <f t="shared" si="34"/>
        <v>0</v>
      </c>
      <c r="BF184" s="158">
        <f t="shared" si="35"/>
        <v>0</v>
      </c>
      <c r="BG184" s="158">
        <f t="shared" si="36"/>
        <v>0</v>
      </c>
      <c r="BH184" s="158">
        <f t="shared" si="37"/>
        <v>0</v>
      </c>
      <c r="BI184" s="158">
        <f t="shared" si="38"/>
        <v>0</v>
      </c>
      <c r="BJ184" s="17" t="s">
        <v>76</v>
      </c>
      <c r="BK184" s="158">
        <f t="shared" si="39"/>
        <v>0</v>
      </c>
      <c r="BL184" s="17" t="s">
        <v>227</v>
      </c>
      <c r="BM184" s="17" t="s">
        <v>1966</v>
      </c>
    </row>
    <row r="185" spans="2:65" s="1" customFormat="1" ht="16.5" customHeight="1">
      <c r="B185" s="146"/>
      <c r="C185" s="147" t="s">
        <v>393</v>
      </c>
      <c r="D185" s="147" t="s">
        <v>153</v>
      </c>
      <c r="E185" s="148" t="s">
        <v>1967</v>
      </c>
      <c r="F185" s="149" t="s">
        <v>1968</v>
      </c>
      <c r="G185" s="150" t="s">
        <v>225</v>
      </c>
      <c r="H185" s="151">
        <v>1</v>
      </c>
      <c r="I185" s="152"/>
      <c r="J185" s="153">
        <f t="shared" si="30"/>
        <v>0</v>
      </c>
      <c r="K185" s="149" t="s">
        <v>1</v>
      </c>
      <c r="L185" s="31"/>
      <c r="M185" s="154" t="s">
        <v>1</v>
      </c>
      <c r="N185" s="155" t="s">
        <v>40</v>
      </c>
      <c r="O185" s="50"/>
      <c r="P185" s="156">
        <f t="shared" si="31"/>
        <v>0</v>
      </c>
      <c r="Q185" s="156">
        <v>0</v>
      </c>
      <c r="R185" s="156">
        <f t="shared" si="32"/>
        <v>0</v>
      </c>
      <c r="S185" s="156">
        <v>0</v>
      </c>
      <c r="T185" s="157">
        <f t="shared" si="33"/>
        <v>0</v>
      </c>
      <c r="AR185" s="17" t="s">
        <v>227</v>
      </c>
      <c r="AT185" s="17" t="s">
        <v>153</v>
      </c>
      <c r="AU185" s="17" t="s">
        <v>76</v>
      </c>
      <c r="AY185" s="17" t="s">
        <v>151</v>
      </c>
      <c r="BE185" s="158">
        <f t="shared" si="34"/>
        <v>0</v>
      </c>
      <c r="BF185" s="158">
        <f t="shared" si="35"/>
        <v>0</v>
      </c>
      <c r="BG185" s="158">
        <f t="shared" si="36"/>
        <v>0</v>
      </c>
      <c r="BH185" s="158">
        <f t="shared" si="37"/>
        <v>0</v>
      </c>
      <c r="BI185" s="158">
        <f t="shared" si="38"/>
        <v>0</v>
      </c>
      <c r="BJ185" s="17" t="s">
        <v>76</v>
      </c>
      <c r="BK185" s="158">
        <f t="shared" si="39"/>
        <v>0</v>
      </c>
      <c r="BL185" s="17" t="s">
        <v>227</v>
      </c>
      <c r="BM185" s="17" t="s">
        <v>1969</v>
      </c>
    </row>
    <row r="186" spans="2:65" s="1" customFormat="1" ht="16.5" customHeight="1">
      <c r="B186" s="146"/>
      <c r="C186" s="147" t="s">
        <v>418</v>
      </c>
      <c r="D186" s="147" t="s">
        <v>153</v>
      </c>
      <c r="E186" s="148" t="s">
        <v>1802</v>
      </c>
      <c r="F186" s="149" t="s">
        <v>1803</v>
      </c>
      <c r="G186" s="150" t="s">
        <v>1804</v>
      </c>
      <c r="H186" s="151">
        <v>72</v>
      </c>
      <c r="I186" s="152"/>
      <c r="J186" s="153">
        <f t="shared" si="30"/>
        <v>0</v>
      </c>
      <c r="K186" s="149" t="s">
        <v>1</v>
      </c>
      <c r="L186" s="31"/>
      <c r="M186" s="154" t="s">
        <v>1</v>
      </c>
      <c r="N186" s="155" t="s">
        <v>40</v>
      </c>
      <c r="O186" s="50"/>
      <c r="P186" s="156">
        <f t="shared" si="31"/>
        <v>0</v>
      </c>
      <c r="Q186" s="156">
        <v>0</v>
      </c>
      <c r="R186" s="156">
        <f t="shared" si="32"/>
        <v>0</v>
      </c>
      <c r="S186" s="156">
        <v>0</v>
      </c>
      <c r="T186" s="157">
        <f t="shared" si="33"/>
        <v>0</v>
      </c>
      <c r="AR186" s="17" t="s">
        <v>227</v>
      </c>
      <c r="AT186" s="17" t="s">
        <v>153</v>
      </c>
      <c r="AU186" s="17" t="s">
        <v>76</v>
      </c>
      <c r="AY186" s="17" t="s">
        <v>151</v>
      </c>
      <c r="BE186" s="158">
        <f t="shared" si="34"/>
        <v>0</v>
      </c>
      <c r="BF186" s="158">
        <f t="shared" si="35"/>
        <v>0</v>
      </c>
      <c r="BG186" s="158">
        <f t="shared" si="36"/>
        <v>0</v>
      </c>
      <c r="BH186" s="158">
        <f t="shared" si="37"/>
        <v>0</v>
      </c>
      <c r="BI186" s="158">
        <f t="shared" si="38"/>
        <v>0</v>
      </c>
      <c r="BJ186" s="17" t="s">
        <v>76</v>
      </c>
      <c r="BK186" s="158">
        <f t="shared" si="39"/>
        <v>0</v>
      </c>
      <c r="BL186" s="17" t="s">
        <v>227</v>
      </c>
      <c r="BM186" s="17" t="s">
        <v>1970</v>
      </c>
    </row>
    <row r="187" spans="2:65" s="1" customFormat="1" ht="16.5" customHeight="1">
      <c r="B187" s="146"/>
      <c r="C187" s="147" t="s">
        <v>407</v>
      </c>
      <c r="D187" s="147" t="s">
        <v>153</v>
      </c>
      <c r="E187" s="148" t="s">
        <v>1971</v>
      </c>
      <c r="F187" s="149" t="s">
        <v>1972</v>
      </c>
      <c r="G187" s="150" t="s">
        <v>1178</v>
      </c>
      <c r="H187" s="201"/>
      <c r="I187" s="152"/>
      <c r="J187" s="153">
        <f t="shared" si="30"/>
        <v>0</v>
      </c>
      <c r="K187" s="149" t="s">
        <v>1</v>
      </c>
      <c r="L187" s="31"/>
      <c r="M187" s="154" t="s">
        <v>1</v>
      </c>
      <c r="N187" s="155" t="s">
        <v>40</v>
      </c>
      <c r="O187" s="50"/>
      <c r="P187" s="156">
        <f t="shared" si="31"/>
        <v>0</v>
      </c>
      <c r="Q187" s="156">
        <v>0</v>
      </c>
      <c r="R187" s="156">
        <f t="shared" si="32"/>
        <v>0</v>
      </c>
      <c r="S187" s="156">
        <v>0</v>
      </c>
      <c r="T187" s="157">
        <f t="shared" si="33"/>
        <v>0</v>
      </c>
      <c r="AR187" s="17" t="s">
        <v>227</v>
      </c>
      <c r="AT187" s="17" t="s">
        <v>153</v>
      </c>
      <c r="AU187" s="17" t="s">
        <v>76</v>
      </c>
      <c r="AY187" s="17" t="s">
        <v>151</v>
      </c>
      <c r="BE187" s="158">
        <f t="shared" si="34"/>
        <v>0</v>
      </c>
      <c r="BF187" s="158">
        <f t="shared" si="35"/>
        <v>0</v>
      </c>
      <c r="BG187" s="158">
        <f t="shared" si="36"/>
        <v>0</v>
      </c>
      <c r="BH187" s="158">
        <f t="shared" si="37"/>
        <v>0</v>
      </c>
      <c r="BI187" s="158">
        <f t="shared" si="38"/>
        <v>0</v>
      </c>
      <c r="BJ187" s="17" t="s">
        <v>76</v>
      </c>
      <c r="BK187" s="158">
        <f t="shared" si="39"/>
        <v>0</v>
      </c>
      <c r="BL187" s="17" t="s">
        <v>227</v>
      </c>
      <c r="BM187" s="17" t="s">
        <v>1973</v>
      </c>
    </row>
    <row r="188" spans="2:65" s="11" customFormat="1" ht="25.9" customHeight="1">
      <c r="B188" s="133"/>
      <c r="D188" s="134" t="s">
        <v>68</v>
      </c>
      <c r="E188" s="135" t="s">
        <v>1974</v>
      </c>
      <c r="F188" s="135" t="s">
        <v>1975</v>
      </c>
      <c r="I188" s="136"/>
      <c r="J188" s="137">
        <f>BK188</f>
        <v>0</v>
      </c>
      <c r="L188" s="133"/>
      <c r="M188" s="138"/>
      <c r="N188" s="139"/>
      <c r="O188" s="139"/>
      <c r="P188" s="140">
        <f>SUM(P189:P201)</f>
        <v>0</v>
      </c>
      <c r="Q188" s="139"/>
      <c r="R188" s="140">
        <f>SUM(R189:R201)</f>
        <v>0</v>
      </c>
      <c r="S188" s="139"/>
      <c r="T188" s="141">
        <f>SUM(T189:T201)</f>
        <v>0</v>
      </c>
      <c r="AR188" s="134" t="s">
        <v>78</v>
      </c>
      <c r="AT188" s="142" t="s">
        <v>68</v>
      </c>
      <c r="AU188" s="142" t="s">
        <v>69</v>
      </c>
      <c r="AY188" s="134" t="s">
        <v>151</v>
      </c>
      <c r="BK188" s="143">
        <f>SUM(BK189:BK201)</f>
        <v>0</v>
      </c>
    </row>
    <row r="189" spans="2:65" s="1" customFormat="1" ht="16.5" customHeight="1">
      <c r="B189" s="146"/>
      <c r="C189" s="147" t="s">
        <v>474</v>
      </c>
      <c r="D189" s="147" t="s">
        <v>153</v>
      </c>
      <c r="E189" s="148" t="s">
        <v>1976</v>
      </c>
      <c r="F189" s="149" t="s">
        <v>1977</v>
      </c>
      <c r="G189" s="150" t="s">
        <v>1819</v>
      </c>
      <c r="H189" s="151">
        <v>2</v>
      </c>
      <c r="I189" s="152"/>
      <c r="J189" s="153">
        <f t="shared" ref="J189:J201" si="40">ROUND(I189*H189,2)</f>
        <v>0</v>
      </c>
      <c r="K189" s="149" t="s">
        <v>1</v>
      </c>
      <c r="L189" s="31"/>
      <c r="M189" s="154" t="s">
        <v>1</v>
      </c>
      <c r="N189" s="155" t="s">
        <v>40</v>
      </c>
      <c r="O189" s="50"/>
      <c r="P189" s="156">
        <f t="shared" ref="P189:P201" si="41">O189*H189</f>
        <v>0</v>
      </c>
      <c r="Q189" s="156">
        <v>0</v>
      </c>
      <c r="R189" s="156">
        <f t="shared" ref="R189:R201" si="42">Q189*H189</f>
        <v>0</v>
      </c>
      <c r="S189" s="156">
        <v>0</v>
      </c>
      <c r="T189" s="157">
        <f t="shared" ref="T189:T201" si="43">S189*H189</f>
        <v>0</v>
      </c>
      <c r="AR189" s="17" t="s">
        <v>227</v>
      </c>
      <c r="AT189" s="17" t="s">
        <v>153</v>
      </c>
      <c r="AU189" s="17" t="s">
        <v>76</v>
      </c>
      <c r="AY189" s="17" t="s">
        <v>151</v>
      </c>
      <c r="BE189" s="158">
        <f t="shared" ref="BE189:BE201" si="44">IF(N189="základní",J189,0)</f>
        <v>0</v>
      </c>
      <c r="BF189" s="158">
        <f t="shared" ref="BF189:BF201" si="45">IF(N189="snížená",J189,0)</f>
        <v>0</v>
      </c>
      <c r="BG189" s="158">
        <f t="shared" ref="BG189:BG201" si="46">IF(N189="zákl. přenesená",J189,0)</f>
        <v>0</v>
      </c>
      <c r="BH189" s="158">
        <f t="shared" ref="BH189:BH201" si="47">IF(N189="sníž. přenesená",J189,0)</f>
        <v>0</v>
      </c>
      <c r="BI189" s="158">
        <f t="shared" ref="BI189:BI201" si="48">IF(N189="nulová",J189,0)</f>
        <v>0</v>
      </c>
      <c r="BJ189" s="17" t="s">
        <v>76</v>
      </c>
      <c r="BK189" s="158">
        <f t="shared" ref="BK189:BK201" si="49">ROUND(I189*H189,2)</f>
        <v>0</v>
      </c>
      <c r="BL189" s="17" t="s">
        <v>227</v>
      </c>
      <c r="BM189" s="17" t="s">
        <v>1978</v>
      </c>
    </row>
    <row r="190" spans="2:65" s="1" customFormat="1" ht="16.5" customHeight="1">
      <c r="B190" s="146"/>
      <c r="C190" s="147" t="s">
        <v>478</v>
      </c>
      <c r="D190" s="147" t="s">
        <v>153</v>
      </c>
      <c r="E190" s="148" t="s">
        <v>1979</v>
      </c>
      <c r="F190" s="149" t="s">
        <v>1980</v>
      </c>
      <c r="G190" s="150" t="s">
        <v>1867</v>
      </c>
      <c r="H190" s="151">
        <v>1</v>
      </c>
      <c r="I190" s="152"/>
      <c r="J190" s="153">
        <f t="shared" si="40"/>
        <v>0</v>
      </c>
      <c r="K190" s="149" t="s">
        <v>1</v>
      </c>
      <c r="L190" s="31"/>
      <c r="M190" s="154" t="s">
        <v>1</v>
      </c>
      <c r="N190" s="155" t="s">
        <v>40</v>
      </c>
      <c r="O190" s="50"/>
      <c r="P190" s="156">
        <f t="shared" si="41"/>
        <v>0</v>
      </c>
      <c r="Q190" s="156">
        <v>0</v>
      </c>
      <c r="R190" s="156">
        <f t="shared" si="42"/>
        <v>0</v>
      </c>
      <c r="S190" s="156">
        <v>0</v>
      </c>
      <c r="T190" s="157">
        <f t="shared" si="43"/>
        <v>0</v>
      </c>
      <c r="AR190" s="17" t="s">
        <v>227</v>
      </c>
      <c r="AT190" s="17" t="s">
        <v>153</v>
      </c>
      <c r="AU190" s="17" t="s">
        <v>76</v>
      </c>
      <c r="AY190" s="17" t="s">
        <v>151</v>
      </c>
      <c r="BE190" s="158">
        <f t="shared" si="44"/>
        <v>0</v>
      </c>
      <c r="BF190" s="158">
        <f t="shared" si="45"/>
        <v>0</v>
      </c>
      <c r="BG190" s="158">
        <f t="shared" si="46"/>
        <v>0</v>
      </c>
      <c r="BH190" s="158">
        <f t="shared" si="47"/>
        <v>0</v>
      </c>
      <c r="BI190" s="158">
        <f t="shared" si="48"/>
        <v>0</v>
      </c>
      <c r="BJ190" s="17" t="s">
        <v>76</v>
      </c>
      <c r="BK190" s="158">
        <f t="shared" si="49"/>
        <v>0</v>
      </c>
      <c r="BL190" s="17" t="s">
        <v>227</v>
      </c>
      <c r="BM190" s="17" t="s">
        <v>1981</v>
      </c>
    </row>
    <row r="191" spans="2:65" s="1" customFormat="1" ht="16.5" customHeight="1">
      <c r="B191" s="146"/>
      <c r="C191" s="183" t="s">
        <v>481</v>
      </c>
      <c r="D191" s="183" t="s">
        <v>266</v>
      </c>
      <c r="E191" s="184" t="s">
        <v>1982</v>
      </c>
      <c r="F191" s="185" t="s">
        <v>1983</v>
      </c>
      <c r="G191" s="186" t="s">
        <v>225</v>
      </c>
      <c r="H191" s="187">
        <v>1</v>
      </c>
      <c r="I191" s="188"/>
      <c r="J191" s="189">
        <f t="shared" si="40"/>
        <v>0</v>
      </c>
      <c r="K191" s="185" t="s">
        <v>1</v>
      </c>
      <c r="L191" s="190"/>
      <c r="M191" s="191" t="s">
        <v>1</v>
      </c>
      <c r="N191" s="192" t="s">
        <v>40</v>
      </c>
      <c r="O191" s="50"/>
      <c r="P191" s="156">
        <f t="shared" si="41"/>
        <v>0</v>
      </c>
      <c r="Q191" s="156">
        <v>0</v>
      </c>
      <c r="R191" s="156">
        <f t="shared" si="42"/>
        <v>0</v>
      </c>
      <c r="S191" s="156">
        <v>0</v>
      </c>
      <c r="T191" s="157">
        <f t="shared" si="43"/>
        <v>0</v>
      </c>
      <c r="AR191" s="17" t="s">
        <v>300</v>
      </c>
      <c r="AT191" s="17" t="s">
        <v>266</v>
      </c>
      <c r="AU191" s="17" t="s">
        <v>76</v>
      </c>
      <c r="AY191" s="17" t="s">
        <v>151</v>
      </c>
      <c r="BE191" s="158">
        <f t="shared" si="44"/>
        <v>0</v>
      </c>
      <c r="BF191" s="158">
        <f t="shared" si="45"/>
        <v>0</v>
      </c>
      <c r="BG191" s="158">
        <f t="shared" si="46"/>
        <v>0</v>
      </c>
      <c r="BH191" s="158">
        <f t="shared" si="47"/>
        <v>0</v>
      </c>
      <c r="BI191" s="158">
        <f t="shared" si="48"/>
        <v>0</v>
      </c>
      <c r="BJ191" s="17" t="s">
        <v>76</v>
      </c>
      <c r="BK191" s="158">
        <f t="shared" si="49"/>
        <v>0</v>
      </c>
      <c r="BL191" s="17" t="s">
        <v>227</v>
      </c>
      <c r="BM191" s="17" t="s">
        <v>1984</v>
      </c>
    </row>
    <row r="192" spans="2:65" s="1" customFormat="1" ht="16.5" customHeight="1">
      <c r="B192" s="146"/>
      <c r="C192" s="147" t="s">
        <v>428</v>
      </c>
      <c r="D192" s="147" t="s">
        <v>153</v>
      </c>
      <c r="E192" s="148" t="s">
        <v>1985</v>
      </c>
      <c r="F192" s="149" t="s">
        <v>1986</v>
      </c>
      <c r="G192" s="150" t="s">
        <v>225</v>
      </c>
      <c r="H192" s="151">
        <v>2</v>
      </c>
      <c r="I192" s="152"/>
      <c r="J192" s="153">
        <f t="shared" si="40"/>
        <v>0</v>
      </c>
      <c r="K192" s="149" t="s">
        <v>1</v>
      </c>
      <c r="L192" s="31"/>
      <c r="M192" s="154" t="s">
        <v>1</v>
      </c>
      <c r="N192" s="155" t="s">
        <v>40</v>
      </c>
      <c r="O192" s="50"/>
      <c r="P192" s="156">
        <f t="shared" si="41"/>
        <v>0</v>
      </c>
      <c r="Q192" s="156">
        <v>0</v>
      </c>
      <c r="R192" s="156">
        <f t="shared" si="42"/>
        <v>0</v>
      </c>
      <c r="S192" s="156">
        <v>0</v>
      </c>
      <c r="T192" s="157">
        <f t="shared" si="43"/>
        <v>0</v>
      </c>
      <c r="AR192" s="17" t="s">
        <v>227</v>
      </c>
      <c r="AT192" s="17" t="s">
        <v>153</v>
      </c>
      <c r="AU192" s="17" t="s">
        <v>76</v>
      </c>
      <c r="AY192" s="17" t="s">
        <v>151</v>
      </c>
      <c r="BE192" s="158">
        <f t="shared" si="44"/>
        <v>0</v>
      </c>
      <c r="BF192" s="158">
        <f t="shared" si="45"/>
        <v>0</v>
      </c>
      <c r="BG192" s="158">
        <f t="shared" si="46"/>
        <v>0</v>
      </c>
      <c r="BH192" s="158">
        <f t="shared" si="47"/>
        <v>0</v>
      </c>
      <c r="BI192" s="158">
        <f t="shared" si="48"/>
        <v>0</v>
      </c>
      <c r="BJ192" s="17" t="s">
        <v>76</v>
      </c>
      <c r="BK192" s="158">
        <f t="shared" si="49"/>
        <v>0</v>
      </c>
      <c r="BL192" s="17" t="s">
        <v>227</v>
      </c>
      <c r="BM192" s="17" t="s">
        <v>1987</v>
      </c>
    </row>
    <row r="193" spans="2:65" s="1" customFormat="1" ht="16.5" customHeight="1">
      <c r="B193" s="146"/>
      <c r="C193" s="147" t="s">
        <v>432</v>
      </c>
      <c r="D193" s="147" t="s">
        <v>153</v>
      </c>
      <c r="E193" s="148" t="s">
        <v>1988</v>
      </c>
      <c r="F193" s="149" t="s">
        <v>1989</v>
      </c>
      <c r="G193" s="150" t="s">
        <v>446</v>
      </c>
      <c r="H193" s="151">
        <v>8</v>
      </c>
      <c r="I193" s="152"/>
      <c r="J193" s="153">
        <f t="shared" si="40"/>
        <v>0</v>
      </c>
      <c r="K193" s="149" t="s">
        <v>1</v>
      </c>
      <c r="L193" s="31"/>
      <c r="M193" s="154" t="s">
        <v>1</v>
      </c>
      <c r="N193" s="155" t="s">
        <v>40</v>
      </c>
      <c r="O193" s="50"/>
      <c r="P193" s="156">
        <f t="shared" si="41"/>
        <v>0</v>
      </c>
      <c r="Q193" s="156">
        <v>0</v>
      </c>
      <c r="R193" s="156">
        <f t="shared" si="42"/>
        <v>0</v>
      </c>
      <c r="S193" s="156">
        <v>0</v>
      </c>
      <c r="T193" s="157">
        <f t="shared" si="43"/>
        <v>0</v>
      </c>
      <c r="AR193" s="17" t="s">
        <v>227</v>
      </c>
      <c r="AT193" s="17" t="s">
        <v>153</v>
      </c>
      <c r="AU193" s="17" t="s">
        <v>76</v>
      </c>
      <c r="AY193" s="17" t="s">
        <v>151</v>
      </c>
      <c r="BE193" s="158">
        <f t="shared" si="44"/>
        <v>0</v>
      </c>
      <c r="BF193" s="158">
        <f t="shared" si="45"/>
        <v>0</v>
      </c>
      <c r="BG193" s="158">
        <f t="shared" si="46"/>
        <v>0</v>
      </c>
      <c r="BH193" s="158">
        <f t="shared" si="47"/>
        <v>0</v>
      </c>
      <c r="BI193" s="158">
        <f t="shared" si="48"/>
        <v>0</v>
      </c>
      <c r="BJ193" s="17" t="s">
        <v>76</v>
      </c>
      <c r="BK193" s="158">
        <f t="shared" si="49"/>
        <v>0</v>
      </c>
      <c r="BL193" s="17" t="s">
        <v>227</v>
      </c>
      <c r="BM193" s="17" t="s">
        <v>1990</v>
      </c>
    </row>
    <row r="194" spans="2:65" s="1" customFormat="1" ht="16.5" customHeight="1">
      <c r="B194" s="146"/>
      <c r="C194" s="147" t="s">
        <v>437</v>
      </c>
      <c r="D194" s="147" t="s">
        <v>153</v>
      </c>
      <c r="E194" s="148" t="s">
        <v>1991</v>
      </c>
      <c r="F194" s="149" t="s">
        <v>1992</v>
      </c>
      <c r="G194" s="150" t="s">
        <v>446</v>
      </c>
      <c r="H194" s="151">
        <v>8</v>
      </c>
      <c r="I194" s="152"/>
      <c r="J194" s="153">
        <f t="shared" si="40"/>
        <v>0</v>
      </c>
      <c r="K194" s="149" t="s">
        <v>1</v>
      </c>
      <c r="L194" s="31"/>
      <c r="M194" s="154" t="s">
        <v>1</v>
      </c>
      <c r="N194" s="155" t="s">
        <v>40</v>
      </c>
      <c r="O194" s="50"/>
      <c r="P194" s="156">
        <f t="shared" si="41"/>
        <v>0</v>
      </c>
      <c r="Q194" s="156">
        <v>0</v>
      </c>
      <c r="R194" s="156">
        <f t="shared" si="42"/>
        <v>0</v>
      </c>
      <c r="S194" s="156">
        <v>0</v>
      </c>
      <c r="T194" s="157">
        <f t="shared" si="43"/>
        <v>0</v>
      </c>
      <c r="AR194" s="17" t="s">
        <v>227</v>
      </c>
      <c r="AT194" s="17" t="s">
        <v>153</v>
      </c>
      <c r="AU194" s="17" t="s">
        <v>76</v>
      </c>
      <c r="AY194" s="17" t="s">
        <v>151</v>
      </c>
      <c r="BE194" s="158">
        <f t="shared" si="44"/>
        <v>0</v>
      </c>
      <c r="BF194" s="158">
        <f t="shared" si="45"/>
        <v>0</v>
      </c>
      <c r="BG194" s="158">
        <f t="shared" si="46"/>
        <v>0</v>
      </c>
      <c r="BH194" s="158">
        <f t="shared" si="47"/>
        <v>0</v>
      </c>
      <c r="BI194" s="158">
        <f t="shared" si="48"/>
        <v>0</v>
      </c>
      <c r="BJ194" s="17" t="s">
        <v>76</v>
      </c>
      <c r="BK194" s="158">
        <f t="shared" si="49"/>
        <v>0</v>
      </c>
      <c r="BL194" s="17" t="s">
        <v>227</v>
      </c>
      <c r="BM194" s="17" t="s">
        <v>1993</v>
      </c>
    </row>
    <row r="195" spans="2:65" s="1" customFormat="1" ht="16.5" customHeight="1">
      <c r="B195" s="146"/>
      <c r="C195" s="147" t="s">
        <v>443</v>
      </c>
      <c r="D195" s="147" t="s">
        <v>153</v>
      </c>
      <c r="E195" s="148" t="s">
        <v>1994</v>
      </c>
      <c r="F195" s="149" t="s">
        <v>1995</v>
      </c>
      <c r="G195" s="150" t="s">
        <v>225</v>
      </c>
      <c r="H195" s="151">
        <v>9</v>
      </c>
      <c r="I195" s="152"/>
      <c r="J195" s="153">
        <f t="shared" si="40"/>
        <v>0</v>
      </c>
      <c r="K195" s="149" t="s">
        <v>1</v>
      </c>
      <c r="L195" s="31"/>
      <c r="M195" s="154" t="s">
        <v>1</v>
      </c>
      <c r="N195" s="155" t="s">
        <v>40</v>
      </c>
      <c r="O195" s="50"/>
      <c r="P195" s="156">
        <f t="shared" si="41"/>
        <v>0</v>
      </c>
      <c r="Q195" s="156">
        <v>0</v>
      </c>
      <c r="R195" s="156">
        <f t="shared" si="42"/>
        <v>0</v>
      </c>
      <c r="S195" s="156">
        <v>0</v>
      </c>
      <c r="T195" s="157">
        <f t="shared" si="43"/>
        <v>0</v>
      </c>
      <c r="AR195" s="17" t="s">
        <v>227</v>
      </c>
      <c r="AT195" s="17" t="s">
        <v>153</v>
      </c>
      <c r="AU195" s="17" t="s">
        <v>76</v>
      </c>
      <c r="AY195" s="17" t="s">
        <v>151</v>
      </c>
      <c r="BE195" s="158">
        <f t="shared" si="44"/>
        <v>0</v>
      </c>
      <c r="BF195" s="158">
        <f t="shared" si="45"/>
        <v>0</v>
      </c>
      <c r="BG195" s="158">
        <f t="shared" si="46"/>
        <v>0</v>
      </c>
      <c r="BH195" s="158">
        <f t="shared" si="47"/>
        <v>0</v>
      </c>
      <c r="BI195" s="158">
        <f t="shared" si="48"/>
        <v>0</v>
      </c>
      <c r="BJ195" s="17" t="s">
        <v>76</v>
      </c>
      <c r="BK195" s="158">
        <f t="shared" si="49"/>
        <v>0</v>
      </c>
      <c r="BL195" s="17" t="s">
        <v>227</v>
      </c>
      <c r="BM195" s="17" t="s">
        <v>1996</v>
      </c>
    </row>
    <row r="196" spans="2:65" s="1" customFormat="1" ht="16.5" customHeight="1">
      <c r="B196" s="146"/>
      <c r="C196" s="147" t="s">
        <v>449</v>
      </c>
      <c r="D196" s="147" t="s">
        <v>153</v>
      </c>
      <c r="E196" s="148" t="s">
        <v>1997</v>
      </c>
      <c r="F196" s="149" t="s">
        <v>1998</v>
      </c>
      <c r="G196" s="150" t="s">
        <v>446</v>
      </c>
      <c r="H196" s="151">
        <v>20</v>
      </c>
      <c r="I196" s="152"/>
      <c r="J196" s="153">
        <f t="shared" si="40"/>
        <v>0</v>
      </c>
      <c r="K196" s="149" t="s">
        <v>1</v>
      </c>
      <c r="L196" s="31"/>
      <c r="M196" s="154" t="s">
        <v>1</v>
      </c>
      <c r="N196" s="155" t="s">
        <v>40</v>
      </c>
      <c r="O196" s="50"/>
      <c r="P196" s="156">
        <f t="shared" si="41"/>
        <v>0</v>
      </c>
      <c r="Q196" s="156">
        <v>0</v>
      </c>
      <c r="R196" s="156">
        <f t="shared" si="42"/>
        <v>0</v>
      </c>
      <c r="S196" s="156">
        <v>0</v>
      </c>
      <c r="T196" s="157">
        <f t="shared" si="43"/>
        <v>0</v>
      </c>
      <c r="AR196" s="17" t="s">
        <v>227</v>
      </c>
      <c r="AT196" s="17" t="s">
        <v>153</v>
      </c>
      <c r="AU196" s="17" t="s">
        <v>76</v>
      </c>
      <c r="AY196" s="17" t="s">
        <v>151</v>
      </c>
      <c r="BE196" s="158">
        <f t="shared" si="44"/>
        <v>0</v>
      </c>
      <c r="BF196" s="158">
        <f t="shared" si="45"/>
        <v>0</v>
      </c>
      <c r="BG196" s="158">
        <f t="shared" si="46"/>
        <v>0</v>
      </c>
      <c r="BH196" s="158">
        <f t="shared" si="47"/>
        <v>0</v>
      </c>
      <c r="BI196" s="158">
        <f t="shared" si="48"/>
        <v>0</v>
      </c>
      <c r="BJ196" s="17" t="s">
        <v>76</v>
      </c>
      <c r="BK196" s="158">
        <f t="shared" si="49"/>
        <v>0</v>
      </c>
      <c r="BL196" s="17" t="s">
        <v>227</v>
      </c>
      <c r="BM196" s="17" t="s">
        <v>1999</v>
      </c>
    </row>
    <row r="197" spans="2:65" s="1" customFormat="1" ht="16.5" customHeight="1">
      <c r="B197" s="146"/>
      <c r="C197" s="147" t="s">
        <v>456</v>
      </c>
      <c r="D197" s="147" t="s">
        <v>153</v>
      </c>
      <c r="E197" s="148" t="s">
        <v>2000</v>
      </c>
      <c r="F197" s="149" t="s">
        <v>2001</v>
      </c>
      <c r="G197" s="150" t="s">
        <v>446</v>
      </c>
      <c r="H197" s="151">
        <v>20</v>
      </c>
      <c r="I197" s="152"/>
      <c r="J197" s="153">
        <f t="shared" si="40"/>
        <v>0</v>
      </c>
      <c r="K197" s="149" t="s">
        <v>1</v>
      </c>
      <c r="L197" s="31"/>
      <c r="M197" s="154" t="s">
        <v>1</v>
      </c>
      <c r="N197" s="155" t="s">
        <v>40</v>
      </c>
      <c r="O197" s="50"/>
      <c r="P197" s="156">
        <f t="shared" si="41"/>
        <v>0</v>
      </c>
      <c r="Q197" s="156">
        <v>0</v>
      </c>
      <c r="R197" s="156">
        <f t="shared" si="42"/>
        <v>0</v>
      </c>
      <c r="S197" s="156">
        <v>0</v>
      </c>
      <c r="T197" s="157">
        <f t="shared" si="43"/>
        <v>0</v>
      </c>
      <c r="AR197" s="17" t="s">
        <v>227</v>
      </c>
      <c r="AT197" s="17" t="s">
        <v>153</v>
      </c>
      <c r="AU197" s="17" t="s">
        <v>76</v>
      </c>
      <c r="AY197" s="17" t="s">
        <v>151</v>
      </c>
      <c r="BE197" s="158">
        <f t="shared" si="44"/>
        <v>0</v>
      </c>
      <c r="BF197" s="158">
        <f t="shared" si="45"/>
        <v>0</v>
      </c>
      <c r="BG197" s="158">
        <f t="shared" si="46"/>
        <v>0</v>
      </c>
      <c r="BH197" s="158">
        <f t="shared" si="47"/>
        <v>0</v>
      </c>
      <c r="BI197" s="158">
        <f t="shared" si="48"/>
        <v>0</v>
      </c>
      <c r="BJ197" s="17" t="s">
        <v>76</v>
      </c>
      <c r="BK197" s="158">
        <f t="shared" si="49"/>
        <v>0</v>
      </c>
      <c r="BL197" s="17" t="s">
        <v>227</v>
      </c>
      <c r="BM197" s="17" t="s">
        <v>2002</v>
      </c>
    </row>
    <row r="198" spans="2:65" s="1" customFormat="1" ht="16.5" customHeight="1">
      <c r="B198" s="146"/>
      <c r="C198" s="147" t="s">
        <v>460</v>
      </c>
      <c r="D198" s="147" t="s">
        <v>153</v>
      </c>
      <c r="E198" s="148" t="s">
        <v>2003</v>
      </c>
      <c r="F198" s="149" t="s">
        <v>2004</v>
      </c>
      <c r="G198" s="150" t="s">
        <v>1867</v>
      </c>
      <c r="H198" s="151">
        <v>8</v>
      </c>
      <c r="I198" s="152"/>
      <c r="J198" s="153">
        <f t="shared" si="40"/>
        <v>0</v>
      </c>
      <c r="K198" s="149" t="s">
        <v>1</v>
      </c>
      <c r="L198" s="31"/>
      <c r="M198" s="154" t="s">
        <v>1</v>
      </c>
      <c r="N198" s="155" t="s">
        <v>40</v>
      </c>
      <c r="O198" s="50"/>
      <c r="P198" s="156">
        <f t="shared" si="41"/>
        <v>0</v>
      </c>
      <c r="Q198" s="156">
        <v>0</v>
      </c>
      <c r="R198" s="156">
        <f t="shared" si="42"/>
        <v>0</v>
      </c>
      <c r="S198" s="156">
        <v>0</v>
      </c>
      <c r="T198" s="157">
        <f t="shared" si="43"/>
        <v>0</v>
      </c>
      <c r="AR198" s="17" t="s">
        <v>227</v>
      </c>
      <c r="AT198" s="17" t="s">
        <v>153</v>
      </c>
      <c r="AU198" s="17" t="s">
        <v>76</v>
      </c>
      <c r="AY198" s="17" t="s">
        <v>151</v>
      </c>
      <c r="BE198" s="158">
        <f t="shared" si="44"/>
        <v>0</v>
      </c>
      <c r="BF198" s="158">
        <f t="shared" si="45"/>
        <v>0</v>
      </c>
      <c r="BG198" s="158">
        <f t="shared" si="46"/>
        <v>0</v>
      </c>
      <c r="BH198" s="158">
        <f t="shared" si="47"/>
        <v>0</v>
      </c>
      <c r="BI198" s="158">
        <f t="shared" si="48"/>
        <v>0</v>
      </c>
      <c r="BJ198" s="17" t="s">
        <v>76</v>
      </c>
      <c r="BK198" s="158">
        <f t="shared" si="49"/>
        <v>0</v>
      </c>
      <c r="BL198" s="17" t="s">
        <v>227</v>
      </c>
      <c r="BM198" s="17" t="s">
        <v>2005</v>
      </c>
    </row>
    <row r="199" spans="2:65" s="1" customFormat="1" ht="16.5" customHeight="1">
      <c r="B199" s="146"/>
      <c r="C199" s="147" t="s">
        <v>469</v>
      </c>
      <c r="D199" s="147" t="s">
        <v>153</v>
      </c>
      <c r="E199" s="148" t="s">
        <v>2006</v>
      </c>
      <c r="F199" s="149" t="s">
        <v>2007</v>
      </c>
      <c r="G199" s="150" t="s">
        <v>225</v>
      </c>
      <c r="H199" s="151">
        <v>4</v>
      </c>
      <c r="I199" s="152"/>
      <c r="J199" s="153">
        <f t="shared" si="40"/>
        <v>0</v>
      </c>
      <c r="K199" s="149" t="s">
        <v>1</v>
      </c>
      <c r="L199" s="31"/>
      <c r="M199" s="154" t="s">
        <v>1</v>
      </c>
      <c r="N199" s="155" t="s">
        <v>40</v>
      </c>
      <c r="O199" s="50"/>
      <c r="P199" s="156">
        <f t="shared" si="41"/>
        <v>0</v>
      </c>
      <c r="Q199" s="156">
        <v>0</v>
      </c>
      <c r="R199" s="156">
        <f t="shared" si="42"/>
        <v>0</v>
      </c>
      <c r="S199" s="156">
        <v>0</v>
      </c>
      <c r="T199" s="157">
        <f t="shared" si="43"/>
        <v>0</v>
      </c>
      <c r="AR199" s="17" t="s">
        <v>227</v>
      </c>
      <c r="AT199" s="17" t="s">
        <v>153</v>
      </c>
      <c r="AU199" s="17" t="s">
        <v>76</v>
      </c>
      <c r="AY199" s="17" t="s">
        <v>151</v>
      </c>
      <c r="BE199" s="158">
        <f t="shared" si="44"/>
        <v>0</v>
      </c>
      <c r="BF199" s="158">
        <f t="shared" si="45"/>
        <v>0</v>
      </c>
      <c r="BG199" s="158">
        <f t="shared" si="46"/>
        <v>0</v>
      </c>
      <c r="BH199" s="158">
        <f t="shared" si="47"/>
        <v>0</v>
      </c>
      <c r="BI199" s="158">
        <f t="shared" si="48"/>
        <v>0</v>
      </c>
      <c r="BJ199" s="17" t="s">
        <v>76</v>
      </c>
      <c r="BK199" s="158">
        <f t="shared" si="49"/>
        <v>0</v>
      </c>
      <c r="BL199" s="17" t="s">
        <v>227</v>
      </c>
      <c r="BM199" s="17" t="s">
        <v>2008</v>
      </c>
    </row>
    <row r="200" spans="2:65" s="1" customFormat="1" ht="16.5" customHeight="1">
      <c r="B200" s="146"/>
      <c r="C200" s="147" t="s">
        <v>491</v>
      </c>
      <c r="D200" s="147" t="s">
        <v>153</v>
      </c>
      <c r="E200" s="148" t="s">
        <v>1802</v>
      </c>
      <c r="F200" s="149" t="s">
        <v>1803</v>
      </c>
      <c r="G200" s="150" t="s">
        <v>1804</v>
      </c>
      <c r="H200" s="151">
        <v>72</v>
      </c>
      <c r="I200" s="152"/>
      <c r="J200" s="153">
        <f t="shared" si="40"/>
        <v>0</v>
      </c>
      <c r="K200" s="149" t="s">
        <v>1</v>
      </c>
      <c r="L200" s="31"/>
      <c r="M200" s="154" t="s">
        <v>1</v>
      </c>
      <c r="N200" s="155" t="s">
        <v>40</v>
      </c>
      <c r="O200" s="50"/>
      <c r="P200" s="156">
        <f t="shared" si="41"/>
        <v>0</v>
      </c>
      <c r="Q200" s="156">
        <v>0</v>
      </c>
      <c r="R200" s="156">
        <f t="shared" si="42"/>
        <v>0</v>
      </c>
      <c r="S200" s="156">
        <v>0</v>
      </c>
      <c r="T200" s="157">
        <f t="shared" si="43"/>
        <v>0</v>
      </c>
      <c r="AR200" s="17" t="s">
        <v>227</v>
      </c>
      <c r="AT200" s="17" t="s">
        <v>153</v>
      </c>
      <c r="AU200" s="17" t="s">
        <v>76</v>
      </c>
      <c r="AY200" s="17" t="s">
        <v>151</v>
      </c>
      <c r="BE200" s="158">
        <f t="shared" si="44"/>
        <v>0</v>
      </c>
      <c r="BF200" s="158">
        <f t="shared" si="45"/>
        <v>0</v>
      </c>
      <c r="BG200" s="158">
        <f t="shared" si="46"/>
        <v>0</v>
      </c>
      <c r="BH200" s="158">
        <f t="shared" si="47"/>
        <v>0</v>
      </c>
      <c r="BI200" s="158">
        <f t="shared" si="48"/>
        <v>0</v>
      </c>
      <c r="BJ200" s="17" t="s">
        <v>76</v>
      </c>
      <c r="BK200" s="158">
        <f t="shared" si="49"/>
        <v>0</v>
      </c>
      <c r="BL200" s="17" t="s">
        <v>227</v>
      </c>
      <c r="BM200" s="17" t="s">
        <v>2009</v>
      </c>
    </row>
    <row r="201" spans="2:65" s="1" customFormat="1" ht="16.5" customHeight="1">
      <c r="B201" s="146"/>
      <c r="C201" s="147" t="s">
        <v>485</v>
      </c>
      <c r="D201" s="147" t="s">
        <v>153</v>
      </c>
      <c r="E201" s="148" t="s">
        <v>2010</v>
      </c>
      <c r="F201" s="149" t="s">
        <v>2011</v>
      </c>
      <c r="G201" s="150" t="s">
        <v>1178</v>
      </c>
      <c r="H201" s="201"/>
      <c r="I201" s="152"/>
      <c r="J201" s="153">
        <f t="shared" si="40"/>
        <v>0</v>
      </c>
      <c r="K201" s="149" t="s">
        <v>1</v>
      </c>
      <c r="L201" s="31"/>
      <c r="M201" s="154" t="s">
        <v>1</v>
      </c>
      <c r="N201" s="155" t="s">
        <v>40</v>
      </c>
      <c r="O201" s="50"/>
      <c r="P201" s="156">
        <f t="shared" si="41"/>
        <v>0</v>
      </c>
      <c r="Q201" s="156">
        <v>0</v>
      </c>
      <c r="R201" s="156">
        <f t="shared" si="42"/>
        <v>0</v>
      </c>
      <c r="S201" s="156">
        <v>0</v>
      </c>
      <c r="T201" s="157">
        <f t="shared" si="43"/>
        <v>0</v>
      </c>
      <c r="AR201" s="17" t="s">
        <v>227</v>
      </c>
      <c r="AT201" s="17" t="s">
        <v>153</v>
      </c>
      <c r="AU201" s="17" t="s">
        <v>76</v>
      </c>
      <c r="AY201" s="17" t="s">
        <v>151</v>
      </c>
      <c r="BE201" s="158">
        <f t="shared" si="44"/>
        <v>0</v>
      </c>
      <c r="BF201" s="158">
        <f t="shared" si="45"/>
        <v>0</v>
      </c>
      <c r="BG201" s="158">
        <f t="shared" si="46"/>
        <v>0</v>
      </c>
      <c r="BH201" s="158">
        <f t="shared" si="47"/>
        <v>0</v>
      </c>
      <c r="BI201" s="158">
        <f t="shared" si="48"/>
        <v>0</v>
      </c>
      <c r="BJ201" s="17" t="s">
        <v>76</v>
      </c>
      <c r="BK201" s="158">
        <f t="shared" si="49"/>
        <v>0</v>
      </c>
      <c r="BL201" s="17" t="s">
        <v>227</v>
      </c>
      <c r="BM201" s="17" t="s">
        <v>2012</v>
      </c>
    </row>
    <row r="202" spans="2:65" s="11" customFormat="1" ht="25.9" customHeight="1">
      <c r="B202" s="133"/>
      <c r="D202" s="134" t="s">
        <v>68</v>
      </c>
      <c r="E202" s="135" t="s">
        <v>2013</v>
      </c>
      <c r="F202" s="135" t="s">
        <v>2014</v>
      </c>
      <c r="I202" s="136"/>
      <c r="J202" s="137">
        <f>BK202</f>
        <v>0</v>
      </c>
      <c r="L202" s="133"/>
      <c r="M202" s="138"/>
      <c r="N202" s="139"/>
      <c r="O202" s="139"/>
      <c r="P202" s="140">
        <f>SUM(P203:P206)</f>
        <v>0</v>
      </c>
      <c r="Q202" s="139"/>
      <c r="R202" s="140">
        <f>SUM(R203:R206)</f>
        <v>0</v>
      </c>
      <c r="S202" s="139"/>
      <c r="T202" s="141">
        <f>SUM(T203:T206)</f>
        <v>0</v>
      </c>
      <c r="AR202" s="134" t="s">
        <v>78</v>
      </c>
      <c r="AT202" s="142" t="s">
        <v>68</v>
      </c>
      <c r="AU202" s="142" t="s">
        <v>69</v>
      </c>
      <c r="AY202" s="134" t="s">
        <v>151</v>
      </c>
      <c r="BK202" s="143">
        <f>SUM(BK203:BK206)</f>
        <v>0</v>
      </c>
    </row>
    <row r="203" spans="2:65" s="1" customFormat="1" ht="16.5" customHeight="1">
      <c r="B203" s="146"/>
      <c r="C203" s="147" t="s">
        <v>583</v>
      </c>
      <c r="D203" s="147" t="s">
        <v>153</v>
      </c>
      <c r="E203" s="148" t="s">
        <v>2015</v>
      </c>
      <c r="F203" s="149" t="s">
        <v>2016</v>
      </c>
      <c r="G203" s="150" t="s">
        <v>1819</v>
      </c>
      <c r="H203" s="151">
        <v>2</v>
      </c>
      <c r="I203" s="152"/>
      <c r="J203" s="153">
        <f>ROUND(I203*H203,2)</f>
        <v>0</v>
      </c>
      <c r="K203" s="149" t="s">
        <v>1</v>
      </c>
      <c r="L203" s="31"/>
      <c r="M203" s="154" t="s">
        <v>1</v>
      </c>
      <c r="N203" s="155" t="s">
        <v>40</v>
      </c>
      <c r="O203" s="50"/>
      <c r="P203" s="156">
        <f>O203*H203</f>
        <v>0</v>
      </c>
      <c r="Q203" s="156">
        <v>0</v>
      </c>
      <c r="R203" s="156">
        <f>Q203*H203</f>
        <v>0</v>
      </c>
      <c r="S203" s="156">
        <v>0</v>
      </c>
      <c r="T203" s="157">
        <f>S203*H203</f>
        <v>0</v>
      </c>
      <c r="AR203" s="17" t="s">
        <v>227</v>
      </c>
      <c r="AT203" s="17" t="s">
        <v>153</v>
      </c>
      <c r="AU203" s="17" t="s">
        <v>76</v>
      </c>
      <c r="AY203" s="17" t="s">
        <v>151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76</v>
      </c>
      <c r="BK203" s="158">
        <f>ROUND(I203*H203,2)</f>
        <v>0</v>
      </c>
      <c r="BL203" s="17" t="s">
        <v>227</v>
      </c>
      <c r="BM203" s="17" t="s">
        <v>2017</v>
      </c>
    </row>
    <row r="204" spans="2:65" s="1" customFormat="1" ht="16.5" customHeight="1">
      <c r="B204" s="146"/>
      <c r="C204" s="183" t="s">
        <v>589</v>
      </c>
      <c r="D204" s="183" t="s">
        <v>266</v>
      </c>
      <c r="E204" s="184" t="s">
        <v>2018</v>
      </c>
      <c r="F204" s="185" t="s">
        <v>2019</v>
      </c>
      <c r="G204" s="186" t="s">
        <v>225</v>
      </c>
      <c r="H204" s="187">
        <v>3</v>
      </c>
      <c r="I204" s="188"/>
      <c r="J204" s="189">
        <f>ROUND(I204*H204,2)</f>
        <v>0</v>
      </c>
      <c r="K204" s="185" t="s">
        <v>1</v>
      </c>
      <c r="L204" s="190"/>
      <c r="M204" s="191" t="s">
        <v>1</v>
      </c>
      <c r="N204" s="192" t="s">
        <v>40</v>
      </c>
      <c r="O204" s="50"/>
      <c r="P204" s="156">
        <f>O204*H204</f>
        <v>0</v>
      </c>
      <c r="Q204" s="156">
        <v>0</v>
      </c>
      <c r="R204" s="156">
        <f>Q204*H204</f>
        <v>0</v>
      </c>
      <c r="S204" s="156">
        <v>0</v>
      </c>
      <c r="T204" s="157">
        <f>S204*H204</f>
        <v>0</v>
      </c>
      <c r="AR204" s="17" t="s">
        <v>300</v>
      </c>
      <c r="AT204" s="17" t="s">
        <v>266</v>
      </c>
      <c r="AU204" s="17" t="s">
        <v>76</v>
      </c>
      <c r="AY204" s="17" t="s">
        <v>151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76</v>
      </c>
      <c r="BK204" s="158">
        <f>ROUND(I204*H204,2)</f>
        <v>0</v>
      </c>
      <c r="BL204" s="17" t="s">
        <v>227</v>
      </c>
      <c r="BM204" s="17" t="s">
        <v>2020</v>
      </c>
    </row>
    <row r="205" spans="2:65" s="1" customFormat="1" ht="16.5" customHeight="1">
      <c r="B205" s="146"/>
      <c r="C205" s="147" t="s">
        <v>578</v>
      </c>
      <c r="D205" s="147" t="s">
        <v>153</v>
      </c>
      <c r="E205" s="148" t="s">
        <v>2021</v>
      </c>
      <c r="F205" s="149" t="s">
        <v>2022</v>
      </c>
      <c r="G205" s="150" t="s">
        <v>225</v>
      </c>
      <c r="H205" s="151">
        <v>3</v>
      </c>
      <c r="I205" s="152"/>
      <c r="J205" s="153">
        <f>ROUND(I205*H205,2)</f>
        <v>0</v>
      </c>
      <c r="K205" s="149" t="s">
        <v>1</v>
      </c>
      <c r="L205" s="31"/>
      <c r="M205" s="154" t="s">
        <v>1</v>
      </c>
      <c r="N205" s="155" t="s">
        <v>40</v>
      </c>
      <c r="O205" s="50"/>
      <c r="P205" s="156">
        <f>O205*H205</f>
        <v>0</v>
      </c>
      <c r="Q205" s="156">
        <v>0</v>
      </c>
      <c r="R205" s="156">
        <f>Q205*H205</f>
        <v>0</v>
      </c>
      <c r="S205" s="156">
        <v>0</v>
      </c>
      <c r="T205" s="157">
        <f>S205*H205</f>
        <v>0</v>
      </c>
      <c r="AR205" s="17" t="s">
        <v>227</v>
      </c>
      <c r="AT205" s="17" t="s">
        <v>153</v>
      </c>
      <c r="AU205" s="17" t="s">
        <v>76</v>
      </c>
      <c r="AY205" s="17" t="s">
        <v>151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76</v>
      </c>
      <c r="BK205" s="158">
        <f>ROUND(I205*H205,2)</f>
        <v>0</v>
      </c>
      <c r="BL205" s="17" t="s">
        <v>227</v>
      </c>
      <c r="BM205" s="17" t="s">
        <v>2023</v>
      </c>
    </row>
    <row r="206" spans="2:65" s="1" customFormat="1" ht="16.5" customHeight="1">
      <c r="B206" s="146"/>
      <c r="C206" s="147" t="s">
        <v>603</v>
      </c>
      <c r="D206" s="147" t="s">
        <v>153</v>
      </c>
      <c r="E206" s="148" t="s">
        <v>2024</v>
      </c>
      <c r="F206" s="149" t="s">
        <v>2025</v>
      </c>
      <c r="G206" s="150" t="s">
        <v>1178</v>
      </c>
      <c r="H206" s="201"/>
      <c r="I206" s="152"/>
      <c r="J206" s="153">
        <f>ROUND(I206*H206,2)</f>
        <v>0</v>
      </c>
      <c r="K206" s="149" t="s">
        <v>1</v>
      </c>
      <c r="L206" s="31"/>
      <c r="M206" s="154" t="s">
        <v>1</v>
      </c>
      <c r="N206" s="155" t="s">
        <v>40</v>
      </c>
      <c r="O206" s="50"/>
      <c r="P206" s="156">
        <f>O206*H206</f>
        <v>0</v>
      </c>
      <c r="Q206" s="156">
        <v>0</v>
      </c>
      <c r="R206" s="156">
        <f>Q206*H206</f>
        <v>0</v>
      </c>
      <c r="S206" s="156">
        <v>0</v>
      </c>
      <c r="T206" s="157">
        <f>S206*H206</f>
        <v>0</v>
      </c>
      <c r="AR206" s="17" t="s">
        <v>227</v>
      </c>
      <c r="AT206" s="17" t="s">
        <v>153</v>
      </c>
      <c r="AU206" s="17" t="s">
        <v>76</v>
      </c>
      <c r="AY206" s="17" t="s">
        <v>151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76</v>
      </c>
      <c r="BK206" s="158">
        <f>ROUND(I206*H206,2)</f>
        <v>0</v>
      </c>
      <c r="BL206" s="17" t="s">
        <v>227</v>
      </c>
      <c r="BM206" s="17" t="s">
        <v>2026</v>
      </c>
    </row>
    <row r="207" spans="2:65" s="11" customFormat="1" ht="25.9" customHeight="1">
      <c r="B207" s="133"/>
      <c r="D207" s="134" t="s">
        <v>68</v>
      </c>
      <c r="E207" s="135" t="s">
        <v>1499</v>
      </c>
      <c r="F207" s="135" t="s">
        <v>2027</v>
      </c>
      <c r="I207" s="136"/>
      <c r="J207" s="137">
        <f>BK207</f>
        <v>0</v>
      </c>
      <c r="L207" s="133"/>
      <c r="M207" s="138"/>
      <c r="N207" s="139"/>
      <c r="O207" s="139"/>
      <c r="P207" s="140">
        <f>SUM(P208:P212)</f>
        <v>0</v>
      </c>
      <c r="Q207" s="139"/>
      <c r="R207" s="140">
        <f>SUM(R208:R212)</f>
        <v>0</v>
      </c>
      <c r="S207" s="139"/>
      <c r="T207" s="141">
        <f>SUM(T208:T212)</f>
        <v>0</v>
      </c>
      <c r="AR207" s="134" t="s">
        <v>78</v>
      </c>
      <c r="AT207" s="142" t="s">
        <v>68</v>
      </c>
      <c r="AU207" s="142" t="s">
        <v>69</v>
      </c>
      <c r="AY207" s="134" t="s">
        <v>151</v>
      </c>
      <c r="BK207" s="143">
        <f>SUM(BK208:BK212)</f>
        <v>0</v>
      </c>
    </row>
    <row r="208" spans="2:65" s="1" customFormat="1" ht="16.5" customHeight="1">
      <c r="B208" s="146"/>
      <c r="C208" s="147" t="s">
        <v>633</v>
      </c>
      <c r="D208" s="147" t="s">
        <v>153</v>
      </c>
      <c r="E208" s="148" t="s">
        <v>2028</v>
      </c>
      <c r="F208" s="149" t="s">
        <v>2029</v>
      </c>
      <c r="G208" s="150" t="s">
        <v>156</v>
      </c>
      <c r="H208" s="151">
        <v>3.444</v>
      </c>
      <c r="I208" s="152"/>
      <c r="J208" s="153">
        <f>ROUND(I208*H208,2)</f>
        <v>0</v>
      </c>
      <c r="K208" s="149" t="s">
        <v>1</v>
      </c>
      <c r="L208" s="31"/>
      <c r="M208" s="154" t="s">
        <v>1</v>
      </c>
      <c r="N208" s="155" t="s">
        <v>40</v>
      </c>
      <c r="O208" s="50"/>
      <c r="P208" s="156">
        <f>O208*H208</f>
        <v>0</v>
      </c>
      <c r="Q208" s="156">
        <v>0</v>
      </c>
      <c r="R208" s="156">
        <f>Q208*H208</f>
        <v>0</v>
      </c>
      <c r="S208" s="156">
        <v>0</v>
      </c>
      <c r="T208" s="157">
        <f>S208*H208</f>
        <v>0</v>
      </c>
      <c r="AR208" s="17" t="s">
        <v>227</v>
      </c>
      <c r="AT208" s="17" t="s">
        <v>153</v>
      </c>
      <c r="AU208" s="17" t="s">
        <v>76</v>
      </c>
      <c r="AY208" s="17" t="s">
        <v>151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7" t="s">
        <v>76</v>
      </c>
      <c r="BK208" s="158">
        <f>ROUND(I208*H208,2)</f>
        <v>0</v>
      </c>
      <c r="BL208" s="17" t="s">
        <v>227</v>
      </c>
      <c r="BM208" s="17" t="s">
        <v>2030</v>
      </c>
    </row>
    <row r="209" spans="2:65" s="1" customFormat="1" ht="16.5" customHeight="1">
      <c r="B209" s="146"/>
      <c r="C209" s="147" t="s">
        <v>639</v>
      </c>
      <c r="D209" s="147" t="s">
        <v>153</v>
      </c>
      <c r="E209" s="148" t="s">
        <v>2031</v>
      </c>
      <c r="F209" s="149" t="s">
        <v>2032</v>
      </c>
      <c r="G209" s="150" t="s">
        <v>446</v>
      </c>
      <c r="H209" s="151">
        <v>2.4</v>
      </c>
      <c r="I209" s="152"/>
      <c r="J209" s="153">
        <f>ROUND(I209*H209,2)</f>
        <v>0</v>
      </c>
      <c r="K209" s="149" t="s">
        <v>1</v>
      </c>
      <c r="L209" s="31"/>
      <c r="M209" s="154" t="s">
        <v>1</v>
      </c>
      <c r="N209" s="155" t="s">
        <v>40</v>
      </c>
      <c r="O209" s="50"/>
      <c r="P209" s="156">
        <f>O209*H209</f>
        <v>0</v>
      </c>
      <c r="Q209" s="156">
        <v>0</v>
      </c>
      <c r="R209" s="156">
        <f>Q209*H209</f>
        <v>0</v>
      </c>
      <c r="S209" s="156">
        <v>0</v>
      </c>
      <c r="T209" s="157">
        <f>S209*H209</f>
        <v>0</v>
      </c>
      <c r="AR209" s="17" t="s">
        <v>227</v>
      </c>
      <c r="AT209" s="17" t="s">
        <v>153</v>
      </c>
      <c r="AU209" s="17" t="s">
        <v>76</v>
      </c>
      <c r="AY209" s="17" t="s">
        <v>151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76</v>
      </c>
      <c r="BK209" s="158">
        <f>ROUND(I209*H209,2)</f>
        <v>0</v>
      </c>
      <c r="BL209" s="17" t="s">
        <v>227</v>
      </c>
      <c r="BM209" s="17" t="s">
        <v>2033</v>
      </c>
    </row>
    <row r="210" spans="2:65" s="1" customFormat="1" ht="16.5" customHeight="1">
      <c r="B210" s="146"/>
      <c r="C210" s="147" t="s">
        <v>611</v>
      </c>
      <c r="D210" s="147" t="s">
        <v>153</v>
      </c>
      <c r="E210" s="148" t="s">
        <v>2034</v>
      </c>
      <c r="F210" s="149" t="s">
        <v>2035</v>
      </c>
      <c r="G210" s="150" t="s">
        <v>156</v>
      </c>
      <c r="H210" s="151">
        <v>3.2810000000000001</v>
      </c>
      <c r="I210" s="152"/>
      <c r="J210" s="153">
        <f>ROUND(I210*H210,2)</f>
        <v>0</v>
      </c>
      <c r="K210" s="149" t="s">
        <v>1</v>
      </c>
      <c r="L210" s="31"/>
      <c r="M210" s="154" t="s">
        <v>1</v>
      </c>
      <c r="N210" s="155" t="s">
        <v>40</v>
      </c>
      <c r="O210" s="50"/>
      <c r="P210" s="156">
        <f>O210*H210</f>
        <v>0</v>
      </c>
      <c r="Q210" s="156">
        <v>0</v>
      </c>
      <c r="R210" s="156">
        <f>Q210*H210</f>
        <v>0</v>
      </c>
      <c r="S210" s="156">
        <v>0</v>
      </c>
      <c r="T210" s="157">
        <f>S210*H210</f>
        <v>0</v>
      </c>
      <c r="AR210" s="17" t="s">
        <v>227</v>
      </c>
      <c r="AT210" s="17" t="s">
        <v>153</v>
      </c>
      <c r="AU210" s="17" t="s">
        <v>76</v>
      </c>
      <c r="AY210" s="17" t="s">
        <v>151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7" t="s">
        <v>76</v>
      </c>
      <c r="BK210" s="158">
        <f>ROUND(I210*H210,2)</f>
        <v>0</v>
      </c>
      <c r="BL210" s="17" t="s">
        <v>227</v>
      </c>
      <c r="BM210" s="17" t="s">
        <v>2036</v>
      </c>
    </row>
    <row r="211" spans="2:65" s="1" customFormat="1" ht="16.5" customHeight="1">
      <c r="B211" s="146"/>
      <c r="C211" s="147" t="s">
        <v>617</v>
      </c>
      <c r="D211" s="147" t="s">
        <v>153</v>
      </c>
      <c r="E211" s="148" t="s">
        <v>2037</v>
      </c>
      <c r="F211" s="149" t="s">
        <v>2038</v>
      </c>
      <c r="G211" s="150" t="s">
        <v>156</v>
      </c>
      <c r="H211" s="151">
        <v>3.2810000000000001</v>
      </c>
      <c r="I211" s="152"/>
      <c r="J211" s="153">
        <f>ROUND(I211*H211,2)</f>
        <v>0</v>
      </c>
      <c r="K211" s="149" t="s">
        <v>1</v>
      </c>
      <c r="L211" s="31"/>
      <c r="M211" s="154" t="s">
        <v>1</v>
      </c>
      <c r="N211" s="155" t="s">
        <v>40</v>
      </c>
      <c r="O211" s="50"/>
      <c r="P211" s="156">
        <f>O211*H211</f>
        <v>0</v>
      </c>
      <c r="Q211" s="156">
        <v>0</v>
      </c>
      <c r="R211" s="156">
        <f>Q211*H211</f>
        <v>0</v>
      </c>
      <c r="S211" s="156">
        <v>0</v>
      </c>
      <c r="T211" s="157">
        <f>S211*H211</f>
        <v>0</v>
      </c>
      <c r="AR211" s="17" t="s">
        <v>227</v>
      </c>
      <c r="AT211" s="17" t="s">
        <v>153</v>
      </c>
      <c r="AU211" s="17" t="s">
        <v>76</v>
      </c>
      <c r="AY211" s="17" t="s">
        <v>151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7" t="s">
        <v>76</v>
      </c>
      <c r="BK211" s="158">
        <f>ROUND(I211*H211,2)</f>
        <v>0</v>
      </c>
      <c r="BL211" s="17" t="s">
        <v>227</v>
      </c>
      <c r="BM211" s="17" t="s">
        <v>2039</v>
      </c>
    </row>
    <row r="212" spans="2:65" s="1" customFormat="1" ht="16.5" customHeight="1">
      <c r="B212" s="146"/>
      <c r="C212" s="147" t="s">
        <v>647</v>
      </c>
      <c r="D212" s="147" t="s">
        <v>153</v>
      </c>
      <c r="E212" s="148" t="s">
        <v>2040</v>
      </c>
      <c r="F212" s="149" t="s">
        <v>2041</v>
      </c>
      <c r="G212" s="150" t="s">
        <v>1178</v>
      </c>
      <c r="H212" s="201"/>
      <c r="I212" s="152"/>
      <c r="J212" s="153">
        <f>ROUND(I212*H212,2)</f>
        <v>0</v>
      </c>
      <c r="K212" s="149" t="s">
        <v>1</v>
      </c>
      <c r="L212" s="31"/>
      <c r="M212" s="154" t="s">
        <v>1</v>
      </c>
      <c r="N212" s="155" t="s">
        <v>40</v>
      </c>
      <c r="O212" s="50"/>
      <c r="P212" s="156">
        <f>O212*H212</f>
        <v>0</v>
      </c>
      <c r="Q212" s="156">
        <v>0</v>
      </c>
      <c r="R212" s="156">
        <f>Q212*H212</f>
        <v>0</v>
      </c>
      <c r="S212" s="156">
        <v>0</v>
      </c>
      <c r="T212" s="157">
        <f>S212*H212</f>
        <v>0</v>
      </c>
      <c r="AR212" s="17" t="s">
        <v>227</v>
      </c>
      <c r="AT212" s="17" t="s">
        <v>153</v>
      </c>
      <c r="AU212" s="17" t="s">
        <v>76</v>
      </c>
      <c r="AY212" s="17" t="s">
        <v>151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76</v>
      </c>
      <c r="BK212" s="158">
        <f>ROUND(I212*H212,2)</f>
        <v>0</v>
      </c>
      <c r="BL212" s="17" t="s">
        <v>227</v>
      </c>
      <c r="BM212" s="17" t="s">
        <v>2042</v>
      </c>
    </row>
    <row r="213" spans="2:65" s="11" customFormat="1" ht="25.9" customHeight="1">
      <c r="B213" s="133"/>
      <c r="D213" s="134" t="s">
        <v>68</v>
      </c>
      <c r="E213" s="135" t="s">
        <v>1568</v>
      </c>
      <c r="F213" s="135" t="s">
        <v>2043</v>
      </c>
      <c r="I213" s="136"/>
      <c r="J213" s="137">
        <f>BK213</f>
        <v>0</v>
      </c>
      <c r="L213" s="133"/>
      <c r="M213" s="138"/>
      <c r="N213" s="139"/>
      <c r="O213" s="139"/>
      <c r="P213" s="140">
        <f>SUM(P214:P220)</f>
        <v>0</v>
      </c>
      <c r="Q213" s="139"/>
      <c r="R213" s="140">
        <f>SUM(R214:R220)</f>
        <v>0</v>
      </c>
      <c r="S213" s="139"/>
      <c r="T213" s="141">
        <f>SUM(T214:T220)</f>
        <v>0</v>
      </c>
      <c r="AR213" s="134" t="s">
        <v>78</v>
      </c>
      <c r="AT213" s="142" t="s">
        <v>68</v>
      </c>
      <c r="AU213" s="142" t="s">
        <v>69</v>
      </c>
      <c r="AY213" s="134" t="s">
        <v>151</v>
      </c>
      <c r="BK213" s="143">
        <f>SUM(BK214:BK220)</f>
        <v>0</v>
      </c>
    </row>
    <row r="214" spans="2:65" s="1" customFormat="1" ht="16.5" customHeight="1">
      <c r="B214" s="146"/>
      <c r="C214" s="147" t="s">
        <v>681</v>
      </c>
      <c r="D214" s="147" t="s">
        <v>153</v>
      </c>
      <c r="E214" s="148" t="s">
        <v>2044</v>
      </c>
      <c r="F214" s="149" t="s">
        <v>2045</v>
      </c>
      <c r="G214" s="150" t="s">
        <v>156</v>
      </c>
      <c r="H214" s="151">
        <v>27.3</v>
      </c>
      <c r="I214" s="152"/>
      <c r="J214" s="153">
        <f t="shared" ref="J214:J220" si="50">ROUND(I214*H214,2)</f>
        <v>0</v>
      </c>
      <c r="K214" s="149" t="s">
        <v>1</v>
      </c>
      <c r="L214" s="31"/>
      <c r="M214" s="154" t="s">
        <v>1</v>
      </c>
      <c r="N214" s="155" t="s">
        <v>40</v>
      </c>
      <c r="O214" s="50"/>
      <c r="P214" s="156">
        <f t="shared" ref="P214:P220" si="51">O214*H214</f>
        <v>0</v>
      </c>
      <c r="Q214" s="156">
        <v>0</v>
      </c>
      <c r="R214" s="156">
        <f t="shared" ref="R214:R220" si="52">Q214*H214</f>
        <v>0</v>
      </c>
      <c r="S214" s="156">
        <v>0</v>
      </c>
      <c r="T214" s="157">
        <f t="shared" ref="T214:T220" si="53">S214*H214</f>
        <v>0</v>
      </c>
      <c r="AR214" s="17" t="s">
        <v>227</v>
      </c>
      <c r="AT214" s="17" t="s">
        <v>153</v>
      </c>
      <c r="AU214" s="17" t="s">
        <v>76</v>
      </c>
      <c r="AY214" s="17" t="s">
        <v>151</v>
      </c>
      <c r="BE214" s="158">
        <f t="shared" ref="BE214:BE220" si="54">IF(N214="základní",J214,0)</f>
        <v>0</v>
      </c>
      <c r="BF214" s="158">
        <f t="shared" ref="BF214:BF220" si="55">IF(N214="snížená",J214,0)</f>
        <v>0</v>
      </c>
      <c r="BG214" s="158">
        <f t="shared" ref="BG214:BG220" si="56">IF(N214="zákl. přenesená",J214,0)</f>
        <v>0</v>
      </c>
      <c r="BH214" s="158">
        <f t="shared" ref="BH214:BH220" si="57">IF(N214="sníž. přenesená",J214,0)</f>
        <v>0</v>
      </c>
      <c r="BI214" s="158">
        <f t="shared" ref="BI214:BI220" si="58">IF(N214="nulová",J214,0)</f>
        <v>0</v>
      </c>
      <c r="BJ214" s="17" t="s">
        <v>76</v>
      </c>
      <c r="BK214" s="158">
        <f t="shared" ref="BK214:BK220" si="59">ROUND(I214*H214,2)</f>
        <v>0</v>
      </c>
      <c r="BL214" s="17" t="s">
        <v>227</v>
      </c>
      <c r="BM214" s="17" t="s">
        <v>2046</v>
      </c>
    </row>
    <row r="215" spans="2:65" s="1" customFormat="1" ht="16.5" customHeight="1">
      <c r="B215" s="146"/>
      <c r="C215" s="147" t="s">
        <v>685</v>
      </c>
      <c r="D215" s="147" t="s">
        <v>153</v>
      </c>
      <c r="E215" s="148" t="s">
        <v>2047</v>
      </c>
      <c r="F215" s="149" t="s">
        <v>2048</v>
      </c>
      <c r="G215" s="150" t="s">
        <v>446</v>
      </c>
      <c r="H215" s="151">
        <v>18.22</v>
      </c>
      <c r="I215" s="152"/>
      <c r="J215" s="153">
        <f t="shared" si="50"/>
        <v>0</v>
      </c>
      <c r="K215" s="149" t="s">
        <v>1</v>
      </c>
      <c r="L215" s="31"/>
      <c r="M215" s="154" t="s">
        <v>1</v>
      </c>
      <c r="N215" s="155" t="s">
        <v>40</v>
      </c>
      <c r="O215" s="50"/>
      <c r="P215" s="156">
        <f t="shared" si="51"/>
        <v>0</v>
      </c>
      <c r="Q215" s="156">
        <v>0</v>
      </c>
      <c r="R215" s="156">
        <f t="shared" si="52"/>
        <v>0</v>
      </c>
      <c r="S215" s="156">
        <v>0</v>
      </c>
      <c r="T215" s="157">
        <f t="shared" si="53"/>
        <v>0</v>
      </c>
      <c r="AR215" s="17" t="s">
        <v>227</v>
      </c>
      <c r="AT215" s="17" t="s">
        <v>153</v>
      </c>
      <c r="AU215" s="17" t="s">
        <v>76</v>
      </c>
      <c r="AY215" s="17" t="s">
        <v>151</v>
      </c>
      <c r="BE215" s="158">
        <f t="shared" si="54"/>
        <v>0</v>
      </c>
      <c r="BF215" s="158">
        <f t="shared" si="55"/>
        <v>0</v>
      </c>
      <c r="BG215" s="158">
        <f t="shared" si="56"/>
        <v>0</v>
      </c>
      <c r="BH215" s="158">
        <f t="shared" si="57"/>
        <v>0</v>
      </c>
      <c r="BI215" s="158">
        <f t="shared" si="58"/>
        <v>0</v>
      </c>
      <c r="BJ215" s="17" t="s">
        <v>76</v>
      </c>
      <c r="BK215" s="158">
        <f t="shared" si="59"/>
        <v>0</v>
      </c>
      <c r="BL215" s="17" t="s">
        <v>227</v>
      </c>
      <c r="BM215" s="17" t="s">
        <v>2049</v>
      </c>
    </row>
    <row r="216" spans="2:65" s="1" customFormat="1" ht="16.5" customHeight="1">
      <c r="B216" s="146"/>
      <c r="C216" s="147" t="s">
        <v>651</v>
      </c>
      <c r="D216" s="147" t="s">
        <v>153</v>
      </c>
      <c r="E216" s="148" t="s">
        <v>2050</v>
      </c>
      <c r="F216" s="149" t="s">
        <v>2051</v>
      </c>
      <c r="G216" s="150" t="s">
        <v>156</v>
      </c>
      <c r="H216" s="151">
        <v>26</v>
      </c>
      <c r="I216" s="152"/>
      <c r="J216" s="153">
        <f t="shared" si="50"/>
        <v>0</v>
      </c>
      <c r="K216" s="149" t="s">
        <v>1</v>
      </c>
      <c r="L216" s="31"/>
      <c r="M216" s="154" t="s">
        <v>1</v>
      </c>
      <c r="N216" s="155" t="s">
        <v>40</v>
      </c>
      <c r="O216" s="50"/>
      <c r="P216" s="156">
        <f t="shared" si="51"/>
        <v>0</v>
      </c>
      <c r="Q216" s="156">
        <v>0</v>
      </c>
      <c r="R216" s="156">
        <f t="shared" si="52"/>
        <v>0</v>
      </c>
      <c r="S216" s="156">
        <v>0</v>
      </c>
      <c r="T216" s="157">
        <f t="shared" si="53"/>
        <v>0</v>
      </c>
      <c r="AR216" s="17" t="s">
        <v>227</v>
      </c>
      <c r="AT216" s="17" t="s">
        <v>153</v>
      </c>
      <c r="AU216" s="17" t="s">
        <v>76</v>
      </c>
      <c r="AY216" s="17" t="s">
        <v>151</v>
      </c>
      <c r="BE216" s="158">
        <f t="shared" si="54"/>
        <v>0</v>
      </c>
      <c r="BF216" s="158">
        <f t="shared" si="55"/>
        <v>0</v>
      </c>
      <c r="BG216" s="158">
        <f t="shared" si="56"/>
        <v>0</v>
      </c>
      <c r="BH216" s="158">
        <f t="shared" si="57"/>
        <v>0</v>
      </c>
      <c r="BI216" s="158">
        <f t="shared" si="58"/>
        <v>0</v>
      </c>
      <c r="BJ216" s="17" t="s">
        <v>76</v>
      </c>
      <c r="BK216" s="158">
        <f t="shared" si="59"/>
        <v>0</v>
      </c>
      <c r="BL216" s="17" t="s">
        <v>227</v>
      </c>
      <c r="BM216" s="17" t="s">
        <v>2052</v>
      </c>
    </row>
    <row r="217" spans="2:65" s="1" customFormat="1" ht="16.5" customHeight="1">
      <c r="B217" s="146"/>
      <c r="C217" s="147" t="s">
        <v>671</v>
      </c>
      <c r="D217" s="147" t="s">
        <v>153</v>
      </c>
      <c r="E217" s="148" t="s">
        <v>2053</v>
      </c>
      <c r="F217" s="149" t="s">
        <v>2054</v>
      </c>
      <c r="G217" s="150" t="s">
        <v>156</v>
      </c>
      <c r="H217" s="151">
        <v>26</v>
      </c>
      <c r="I217" s="152"/>
      <c r="J217" s="153">
        <f t="shared" si="50"/>
        <v>0</v>
      </c>
      <c r="K217" s="149" t="s">
        <v>1</v>
      </c>
      <c r="L217" s="31"/>
      <c r="M217" s="154" t="s">
        <v>1</v>
      </c>
      <c r="N217" s="155" t="s">
        <v>40</v>
      </c>
      <c r="O217" s="50"/>
      <c r="P217" s="156">
        <f t="shared" si="51"/>
        <v>0</v>
      </c>
      <c r="Q217" s="156">
        <v>0</v>
      </c>
      <c r="R217" s="156">
        <f t="shared" si="52"/>
        <v>0</v>
      </c>
      <c r="S217" s="156">
        <v>0</v>
      </c>
      <c r="T217" s="157">
        <f t="shared" si="53"/>
        <v>0</v>
      </c>
      <c r="AR217" s="17" t="s">
        <v>227</v>
      </c>
      <c r="AT217" s="17" t="s">
        <v>153</v>
      </c>
      <c r="AU217" s="17" t="s">
        <v>76</v>
      </c>
      <c r="AY217" s="17" t="s">
        <v>151</v>
      </c>
      <c r="BE217" s="158">
        <f t="shared" si="54"/>
        <v>0</v>
      </c>
      <c r="BF217" s="158">
        <f t="shared" si="55"/>
        <v>0</v>
      </c>
      <c r="BG217" s="158">
        <f t="shared" si="56"/>
        <v>0</v>
      </c>
      <c r="BH217" s="158">
        <f t="shared" si="57"/>
        <v>0</v>
      </c>
      <c r="BI217" s="158">
        <f t="shared" si="58"/>
        <v>0</v>
      </c>
      <c r="BJ217" s="17" t="s">
        <v>76</v>
      </c>
      <c r="BK217" s="158">
        <f t="shared" si="59"/>
        <v>0</v>
      </c>
      <c r="BL217" s="17" t="s">
        <v>227</v>
      </c>
      <c r="BM217" s="17" t="s">
        <v>2055</v>
      </c>
    </row>
    <row r="218" spans="2:65" s="1" customFormat="1" ht="16.5" customHeight="1">
      <c r="B218" s="146"/>
      <c r="C218" s="147" t="s">
        <v>658</v>
      </c>
      <c r="D218" s="147" t="s">
        <v>153</v>
      </c>
      <c r="E218" s="148" t="s">
        <v>2056</v>
      </c>
      <c r="F218" s="149" t="s">
        <v>2057</v>
      </c>
      <c r="G218" s="150" t="s">
        <v>156</v>
      </c>
      <c r="H218" s="151">
        <v>7.5</v>
      </c>
      <c r="I218" s="152"/>
      <c r="J218" s="153">
        <f t="shared" si="50"/>
        <v>0</v>
      </c>
      <c r="K218" s="149" t="s">
        <v>1</v>
      </c>
      <c r="L218" s="31"/>
      <c r="M218" s="154" t="s">
        <v>1</v>
      </c>
      <c r="N218" s="155" t="s">
        <v>40</v>
      </c>
      <c r="O218" s="50"/>
      <c r="P218" s="156">
        <f t="shared" si="51"/>
        <v>0</v>
      </c>
      <c r="Q218" s="156">
        <v>0</v>
      </c>
      <c r="R218" s="156">
        <f t="shared" si="52"/>
        <v>0</v>
      </c>
      <c r="S218" s="156">
        <v>0</v>
      </c>
      <c r="T218" s="157">
        <f t="shared" si="53"/>
        <v>0</v>
      </c>
      <c r="AR218" s="17" t="s">
        <v>227</v>
      </c>
      <c r="AT218" s="17" t="s">
        <v>153</v>
      </c>
      <c r="AU218" s="17" t="s">
        <v>76</v>
      </c>
      <c r="AY218" s="17" t="s">
        <v>151</v>
      </c>
      <c r="BE218" s="158">
        <f t="shared" si="54"/>
        <v>0</v>
      </c>
      <c r="BF218" s="158">
        <f t="shared" si="55"/>
        <v>0</v>
      </c>
      <c r="BG218" s="158">
        <f t="shared" si="56"/>
        <v>0</v>
      </c>
      <c r="BH218" s="158">
        <f t="shared" si="57"/>
        <v>0</v>
      </c>
      <c r="BI218" s="158">
        <f t="shared" si="58"/>
        <v>0</v>
      </c>
      <c r="BJ218" s="17" t="s">
        <v>76</v>
      </c>
      <c r="BK218" s="158">
        <f t="shared" si="59"/>
        <v>0</v>
      </c>
      <c r="BL218" s="17" t="s">
        <v>227</v>
      </c>
      <c r="BM218" s="17" t="s">
        <v>2058</v>
      </c>
    </row>
    <row r="219" spans="2:65" s="1" customFormat="1" ht="16.5" customHeight="1">
      <c r="B219" s="146"/>
      <c r="C219" s="147" t="s">
        <v>662</v>
      </c>
      <c r="D219" s="147" t="s">
        <v>153</v>
      </c>
      <c r="E219" s="148" t="s">
        <v>2059</v>
      </c>
      <c r="F219" s="149" t="s">
        <v>2060</v>
      </c>
      <c r="G219" s="150" t="s">
        <v>446</v>
      </c>
      <c r="H219" s="151">
        <v>18.22</v>
      </c>
      <c r="I219" s="152"/>
      <c r="J219" s="153">
        <f t="shared" si="50"/>
        <v>0</v>
      </c>
      <c r="K219" s="149" t="s">
        <v>1</v>
      </c>
      <c r="L219" s="31"/>
      <c r="M219" s="154" t="s">
        <v>1</v>
      </c>
      <c r="N219" s="155" t="s">
        <v>40</v>
      </c>
      <c r="O219" s="50"/>
      <c r="P219" s="156">
        <f t="shared" si="51"/>
        <v>0</v>
      </c>
      <c r="Q219" s="156">
        <v>0</v>
      </c>
      <c r="R219" s="156">
        <f t="shared" si="52"/>
        <v>0</v>
      </c>
      <c r="S219" s="156">
        <v>0</v>
      </c>
      <c r="T219" s="157">
        <f t="shared" si="53"/>
        <v>0</v>
      </c>
      <c r="AR219" s="17" t="s">
        <v>227</v>
      </c>
      <c r="AT219" s="17" t="s">
        <v>153</v>
      </c>
      <c r="AU219" s="17" t="s">
        <v>76</v>
      </c>
      <c r="AY219" s="17" t="s">
        <v>151</v>
      </c>
      <c r="BE219" s="158">
        <f t="shared" si="54"/>
        <v>0</v>
      </c>
      <c r="BF219" s="158">
        <f t="shared" si="55"/>
        <v>0</v>
      </c>
      <c r="BG219" s="158">
        <f t="shared" si="56"/>
        <v>0</v>
      </c>
      <c r="BH219" s="158">
        <f t="shared" si="57"/>
        <v>0</v>
      </c>
      <c r="BI219" s="158">
        <f t="shared" si="58"/>
        <v>0</v>
      </c>
      <c r="BJ219" s="17" t="s">
        <v>76</v>
      </c>
      <c r="BK219" s="158">
        <f t="shared" si="59"/>
        <v>0</v>
      </c>
      <c r="BL219" s="17" t="s">
        <v>227</v>
      </c>
      <c r="BM219" s="17" t="s">
        <v>2061</v>
      </c>
    </row>
    <row r="220" spans="2:65" s="1" customFormat="1" ht="16.5" customHeight="1">
      <c r="B220" s="146"/>
      <c r="C220" s="147" t="s">
        <v>690</v>
      </c>
      <c r="D220" s="147" t="s">
        <v>153</v>
      </c>
      <c r="E220" s="148" t="s">
        <v>2062</v>
      </c>
      <c r="F220" s="149" t="s">
        <v>2063</v>
      </c>
      <c r="G220" s="150" t="s">
        <v>1178</v>
      </c>
      <c r="H220" s="201"/>
      <c r="I220" s="152"/>
      <c r="J220" s="153">
        <f t="shared" si="50"/>
        <v>0</v>
      </c>
      <c r="K220" s="149" t="s">
        <v>1</v>
      </c>
      <c r="L220" s="31"/>
      <c r="M220" s="154" t="s">
        <v>1</v>
      </c>
      <c r="N220" s="155" t="s">
        <v>40</v>
      </c>
      <c r="O220" s="50"/>
      <c r="P220" s="156">
        <f t="shared" si="51"/>
        <v>0</v>
      </c>
      <c r="Q220" s="156">
        <v>0</v>
      </c>
      <c r="R220" s="156">
        <f t="shared" si="52"/>
        <v>0</v>
      </c>
      <c r="S220" s="156">
        <v>0</v>
      </c>
      <c r="T220" s="157">
        <f t="shared" si="53"/>
        <v>0</v>
      </c>
      <c r="AR220" s="17" t="s">
        <v>227</v>
      </c>
      <c r="AT220" s="17" t="s">
        <v>153</v>
      </c>
      <c r="AU220" s="17" t="s">
        <v>76</v>
      </c>
      <c r="AY220" s="17" t="s">
        <v>151</v>
      </c>
      <c r="BE220" s="158">
        <f t="shared" si="54"/>
        <v>0</v>
      </c>
      <c r="BF220" s="158">
        <f t="shared" si="55"/>
        <v>0</v>
      </c>
      <c r="BG220" s="158">
        <f t="shared" si="56"/>
        <v>0</v>
      </c>
      <c r="BH220" s="158">
        <f t="shared" si="57"/>
        <v>0</v>
      </c>
      <c r="BI220" s="158">
        <f t="shared" si="58"/>
        <v>0</v>
      </c>
      <c r="BJ220" s="17" t="s">
        <v>76</v>
      </c>
      <c r="BK220" s="158">
        <f t="shared" si="59"/>
        <v>0</v>
      </c>
      <c r="BL220" s="17" t="s">
        <v>227</v>
      </c>
      <c r="BM220" s="17" t="s">
        <v>2064</v>
      </c>
    </row>
    <row r="221" spans="2:65" s="11" customFormat="1" ht="25.9" customHeight="1">
      <c r="B221" s="133"/>
      <c r="D221" s="134" t="s">
        <v>68</v>
      </c>
      <c r="E221" s="135" t="s">
        <v>1597</v>
      </c>
      <c r="F221" s="135" t="s">
        <v>2065</v>
      </c>
      <c r="I221" s="136"/>
      <c r="J221" s="137">
        <f>BK221</f>
        <v>0</v>
      </c>
      <c r="L221" s="133"/>
      <c r="M221" s="138"/>
      <c r="N221" s="139"/>
      <c r="O221" s="139"/>
      <c r="P221" s="140">
        <f>SUM(P222:P223)</f>
        <v>0</v>
      </c>
      <c r="Q221" s="139"/>
      <c r="R221" s="140">
        <f>SUM(R222:R223)</f>
        <v>0</v>
      </c>
      <c r="S221" s="139"/>
      <c r="T221" s="141">
        <f>SUM(T222:T223)</f>
        <v>0</v>
      </c>
      <c r="AR221" s="134" t="s">
        <v>78</v>
      </c>
      <c r="AT221" s="142" t="s">
        <v>68</v>
      </c>
      <c r="AU221" s="142" t="s">
        <v>69</v>
      </c>
      <c r="AY221" s="134" t="s">
        <v>151</v>
      </c>
      <c r="BK221" s="143">
        <f>SUM(BK222:BK223)</f>
        <v>0</v>
      </c>
    </row>
    <row r="222" spans="2:65" s="1" customFormat="1" ht="16.5" customHeight="1">
      <c r="B222" s="146"/>
      <c r="C222" s="147" t="s">
        <v>694</v>
      </c>
      <c r="D222" s="147" t="s">
        <v>153</v>
      </c>
      <c r="E222" s="148" t="s">
        <v>2066</v>
      </c>
      <c r="F222" s="149" t="s">
        <v>2067</v>
      </c>
      <c r="G222" s="150" t="s">
        <v>156</v>
      </c>
      <c r="H222" s="151">
        <v>1.8959999999999999</v>
      </c>
      <c r="I222" s="152"/>
      <c r="J222" s="153">
        <f>ROUND(I222*H222,2)</f>
        <v>0</v>
      </c>
      <c r="K222" s="149" t="s">
        <v>1</v>
      </c>
      <c r="L222" s="31"/>
      <c r="M222" s="154" t="s">
        <v>1</v>
      </c>
      <c r="N222" s="155" t="s">
        <v>40</v>
      </c>
      <c r="O222" s="50"/>
      <c r="P222" s="156">
        <f>O222*H222</f>
        <v>0</v>
      </c>
      <c r="Q222" s="156">
        <v>0</v>
      </c>
      <c r="R222" s="156">
        <f>Q222*H222</f>
        <v>0</v>
      </c>
      <c r="S222" s="156">
        <v>0</v>
      </c>
      <c r="T222" s="157">
        <f>S222*H222</f>
        <v>0</v>
      </c>
      <c r="AR222" s="17" t="s">
        <v>227</v>
      </c>
      <c r="AT222" s="17" t="s">
        <v>153</v>
      </c>
      <c r="AU222" s="17" t="s">
        <v>76</v>
      </c>
      <c r="AY222" s="17" t="s">
        <v>151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76</v>
      </c>
      <c r="BK222" s="158">
        <f>ROUND(I222*H222,2)</f>
        <v>0</v>
      </c>
      <c r="BL222" s="17" t="s">
        <v>227</v>
      </c>
      <c r="BM222" s="17" t="s">
        <v>2068</v>
      </c>
    </row>
    <row r="223" spans="2:65" s="1" customFormat="1" ht="16.5" customHeight="1">
      <c r="B223" s="146"/>
      <c r="C223" s="147" t="s">
        <v>699</v>
      </c>
      <c r="D223" s="147" t="s">
        <v>153</v>
      </c>
      <c r="E223" s="148" t="s">
        <v>2069</v>
      </c>
      <c r="F223" s="149" t="s">
        <v>2070</v>
      </c>
      <c r="G223" s="150" t="s">
        <v>156</v>
      </c>
      <c r="H223" s="151">
        <v>1.869</v>
      </c>
      <c r="I223" s="152"/>
      <c r="J223" s="153">
        <f>ROUND(I223*H223,2)</f>
        <v>0</v>
      </c>
      <c r="K223" s="149" t="s">
        <v>1</v>
      </c>
      <c r="L223" s="31"/>
      <c r="M223" s="154" t="s">
        <v>1</v>
      </c>
      <c r="N223" s="155" t="s">
        <v>40</v>
      </c>
      <c r="O223" s="50"/>
      <c r="P223" s="156">
        <f>O223*H223</f>
        <v>0</v>
      </c>
      <c r="Q223" s="156">
        <v>0</v>
      </c>
      <c r="R223" s="156">
        <f>Q223*H223</f>
        <v>0</v>
      </c>
      <c r="S223" s="156">
        <v>0</v>
      </c>
      <c r="T223" s="157">
        <f>S223*H223</f>
        <v>0</v>
      </c>
      <c r="AR223" s="17" t="s">
        <v>227</v>
      </c>
      <c r="AT223" s="17" t="s">
        <v>153</v>
      </c>
      <c r="AU223" s="17" t="s">
        <v>76</v>
      </c>
      <c r="AY223" s="17" t="s">
        <v>151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76</v>
      </c>
      <c r="BK223" s="158">
        <f>ROUND(I223*H223,2)</f>
        <v>0</v>
      </c>
      <c r="BL223" s="17" t="s">
        <v>227</v>
      </c>
      <c r="BM223" s="17" t="s">
        <v>2071</v>
      </c>
    </row>
    <row r="224" spans="2:65" s="11" customFormat="1" ht="25.9" customHeight="1">
      <c r="B224" s="133"/>
      <c r="D224" s="134" t="s">
        <v>68</v>
      </c>
      <c r="E224" s="135" t="s">
        <v>1614</v>
      </c>
      <c r="F224" s="135" t="s">
        <v>2072</v>
      </c>
      <c r="I224" s="136"/>
      <c r="J224" s="137">
        <f>BK224</f>
        <v>0</v>
      </c>
      <c r="L224" s="133"/>
      <c r="M224" s="138"/>
      <c r="N224" s="139"/>
      <c r="O224" s="139"/>
      <c r="P224" s="140">
        <f>SUM(P225:P226)</f>
        <v>0</v>
      </c>
      <c r="Q224" s="139"/>
      <c r="R224" s="140">
        <f>SUM(R225:R226)</f>
        <v>0</v>
      </c>
      <c r="S224" s="139"/>
      <c r="T224" s="141">
        <f>SUM(T225:T226)</f>
        <v>0</v>
      </c>
      <c r="AR224" s="134" t="s">
        <v>78</v>
      </c>
      <c r="AT224" s="142" t="s">
        <v>68</v>
      </c>
      <c r="AU224" s="142" t="s">
        <v>69</v>
      </c>
      <c r="AY224" s="134" t="s">
        <v>151</v>
      </c>
      <c r="BK224" s="143">
        <f>SUM(BK225:BK226)</f>
        <v>0</v>
      </c>
    </row>
    <row r="225" spans="2:65" s="1" customFormat="1" ht="16.5" customHeight="1">
      <c r="B225" s="146"/>
      <c r="C225" s="147" t="s">
        <v>703</v>
      </c>
      <c r="D225" s="147" t="s">
        <v>153</v>
      </c>
      <c r="E225" s="148" t="s">
        <v>2073</v>
      </c>
      <c r="F225" s="149" t="s">
        <v>2074</v>
      </c>
      <c r="G225" s="150" t="s">
        <v>156</v>
      </c>
      <c r="H225" s="151">
        <v>83.015000000000001</v>
      </c>
      <c r="I225" s="152"/>
      <c r="J225" s="153">
        <f>ROUND(I225*H225,2)</f>
        <v>0</v>
      </c>
      <c r="K225" s="149" t="s">
        <v>1</v>
      </c>
      <c r="L225" s="31"/>
      <c r="M225" s="154" t="s">
        <v>1</v>
      </c>
      <c r="N225" s="155" t="s">
        <v>40</v>
      </c>
      <c r="O225" s="50"/>
      <c r="P225" s="156">
        <f>O225*H225</f>
        <v>0</v>
      </c>
      <c r="Q225" s="156">
        <v>0</v>
      </c>
      <c r="R225" s="156">
        <f>Q225*H225</f>
        <v>0</v>
      </c>
      <c r="S225" s="156">
        <v>0</v>
      </c>
      <c r="T225" s="157">
        <f>S225*H225</f>
        <v>0</v>
      </c>
      <c r="AR225" s="17" t="s">
        <v>227</v>
      </c>
      <c r="AT225" s="17" t="s">
        <v>153</v>
      </c>
      <c r="AU225" s="17" t="s">
        <v>76</v>
      </c>
      <c r="AY225" s="17" t="s">
        <v>151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76</v>
      </c>
      <c r="BK225" s="158">
        <f>ROUND(I225*H225,2)</f>
        <v>0</v>
      </c>
      <c r="BL225" s="17" t="s">
        <v>227</v>
      </c>
      <c r="BM225" s="17" t="s">
        <v>2075</v>
      </c>
    </row>
    <row r="226" spans="2:65" s="1" customFormat="1" ht="16.5" customHeight="1">
      <c r="B226" s="146"/>
      <c r="C226" s="147" t="s">
        <v>718</v>
      </c>
      <c r="D226" s="147" t="s">
        <v>153</v>
      </c>
      <c r="E226" s="148" t="s">
        <v>2076</v>
      </c>
      <c r="F226" s="149" t="s">
        <v>2077</v>
      </c>
      <c r="G226" s="150" t="s">
        <v>156</v>
      </c>
      <c r="H226" s="151">
        <v>83.015000000000001</v>
      </c>
      <c r="I226" s="152"/>
      <c r="J226" s="153">
        <f>ROUND(I226*H226,2)</f>
        <v>0</v>
      </c>
      <c r="K226" s="149" t="s">
        <v>1</v>
      </c>
      <c r="L226" s="31"/>
      <c r="M226" s="154" t="s">
        <v>1</v>
      </c>
      <c r="N226" s="155" t="s">
        <v>40</v>
      </c>
      <c r="O226" s="50"/>
      <c r="P226" s="156">
        <f>O226*H226</f>
        <v>0</v>
      </c>
      <c r="Q226" s="156">
        <v>0</v>
      </c>
      <c r="R226" s="156">
        <f>Q226*H226</f>
        <v>0</v>
      </c>
      <c r="S226" s="156">
        <v>0</v>
      </c>
      <c r="T226" s="157">
        <f>S226*H226</f>
        <v>0</v>
      </c>
      <c r="AR226" s="17" t="s">
        <v>227</v>
      </c>
      <c r="AT226" s="17" t="s">
        <v>153</v>
      </c>
      <c r="AU226" s="17" t="s">
        <v>76</v>
      </c>
      <c r="AY226" s="17" t="s">
        <v>151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76</v>
      </c>
      <c r="BK226" s="158">
        <f>ROUND(I226*H226,2)</f>
        <v>0</v>
      </c>
      <c r="BL226" s="17" t="s">
        <v>227</v>
      </c>
      <c r="BM226" s="17" t="s">
        <v>2078</v>
      </c>
    </row>
    <row r="227" spans="2:65" s="11" customFormat="1" ht="25.9" customHeight="1">
      <c r="B227" s="133"/>
      <c r="D227" s="134" t="s">
        <v>68</v>
      </c>
      <c r="E227" s="135" t="s">
        <v>1650</v>
      </c>
      <c r="F227" s="135" t="s">
        <v>1651</v>
      </c>
      <c r="I227" s="136"/>
      <c r="J227" s="137">
        <f>BK227</f>
        <v>0</v>
      </c>
      <c r="L227" s="133"/>
      <c r="M227" s="138"/>
      <c r="N227" s="139"/>
      <c r="O227" s="139"/>
      <c r="P227" s="140">
        <f>P228+P230</f>
        <v>0</v>
      </c>
      <c r="Q227" s="139"/>
      <c r="R227" s="140">
        <f>R228+R230</f>
        <v>0</v>
      </c>
      <c r="S227" s="139"/>
      <c r="T227" s="141">
        <f>T228+T230</f>
        <v>0</v>
      </c>
      <c r="AR227" s="134" t="s">
        <v>176</v>
      </c>
      <c r="AT227" s="142" t="s">
        <v>68</v>
      </c>
      <c r="AU227" s="142" t="s">
        <v>69</v>
      </c>
      <c r="AY227" s="134" t="s">
        <v>151</v>
      </c>
      <c r="BK227" s="143">
        <f>BK228+BK230</f>
        <v>0</v>
      </c>
    </row>
    <row r="228" spans="2:65" s="11" customFormat="1" ht="22.9" customHeight="1">
      <c r="B228" s="133"/>
      <c r="D228" s="134" t="s">
        <v>68</v>
      </c>
      <c r="E228" s="144" t="s">
        <v>1663</v>
      </c>
      <c r="F228" s="144" t="s">
        <v>1664</v>
      </c>
      <c r="I228" s="136"/>
      <c r="J228" s="145">
        <f>BK228</f>
        <v>0</v>
      </c>
      <c r="L228" s="133"/>
      <c r="M228" s="138"/>
      <c r="N228" s="139"/>
      <c r="O228" s="139"/>
      <c r="P228" s="140">
        <f>P229</f>
        <v>0</v>
      </c>
      <c r="Q228" s="139"/>
      <c r="R228" s="140">
        <f>R229</f>
        <v>0</v>
      </c>
      <c r="S228" s="139"/>
      <c r="T228" s="141">
        <f>T229</f>
        <v>0</v>
      </c>
      <c r="AR228" s="134" t="s">
        <v>176</v>
      </c>
      <c r="AT228" s="142" t="s">
        <v>68</v>
      </c>
      <c r="AU228" s="142" t="s">
        <v>76</v>
      </c>
      <c r="AY228" s="134" t="s">
        <v>151</v>
      </c>
      <c r="BK228" s="143">
        <f>BK229</f>
        <v>0</v>
      </c>
    </row>
    <row r="229" spans="2:65" s="1" customFormat="1" ht="16.5" customHeight="1">
      <c r="B229" s="146"/>
      <c r="C229" s="147" t="s">
        <v>798</v>
      </c>
      <c r="D229" s="147" t="s">
        <v>153</v>
      </c>
      <c r="E229" s="148" t="s">
        <v>1666</v>
      </c>
      <c r="F229" s="149" t="s">
        <v>1664</v>
      </c>
      <c r="G229" s="150" t="s">
        <v>1667</v>
      </c>
      <c r="H229" s="151">
        <v>1</v>
      </c>
      <c r="I229" s="152"/>
      <c r="J229" s="153">
        <f>ROUND(I229*H229,2)</f>
        <v>0</v>
      </c>
      <c r="K229" s="149" t="s">
        <v>543</v>
      </c>
      <c r="L229" s="31"/>
      <c r="M229" s="154" t="s">
        <v>1</v>
      </c>
      <c r="N229" s="155" t="s">
        <v>40</v>
      </c>
      <c r="O229" s="50"/>
      <c r="P229" s="156">
        <f>O229*H229</f>
        <v>0</v>
      </c>
      <c r="Q229" s="156">
        <v>0</v>
      </c>
      <c r="R229" s="156">
        <f>Q229*H229</f>
        <v>0</v>
      </c>
      <c r="S229" s="156">
        <v>0</v>
      </c>
      <c r="T229" s="157">
        <f>S229*H229</f>
        <v>0</v>
      </c>
      <c r="AR229" s="17" t="s">
        <v>1668</v>
      </c>
      <c r="AT229" s="17" t="s">
        <v>153</v>
      </c>
      <c r="AU229" s="17" t="s">
        <v>78</v>
      </c>
      <c r="AY229" s="17" t="s">
        <v>151</v>
      </c>
      <c r="BE229" s="158">
        <f>IF(N229="základní",J229,0)</f>
        <v>0</v>
      </c>
      <c r="BF229" s="158">
        <f>IF(N229="snížená",J229,0)</f>
        <v>0</v>
      </c>
      <c r="BG229" s="158">
        <f>IF(N229="zákl. přenesená",J229,0)</f>
        <v>0</v>
      </c>
      <c r="BH229" s="158">
        <f>IF(N229="sníž. přenesená",J229,0)</f>
        <v>0</v>
      </c>
      <c r="BI229" s="158">
        <f>IF(N229="nulová",J229,0)</f>
        <v>0</v>
      </c>
      <c r="BJ229" s="17" t="s">
        <v>76</v>
      </c>
      <c r="BK229" s="158">
        <f>ROUND(I229*H229,2)</f>
        <v>0</v>
      </c>
      <c r="BL229" s="17" t="s">
        <v>1668</v>
      </c>
      <c r="BM229" s="17" t="s">
        <v>2079</v>
      </c>
    </row>
    <row r="230" spans="2:65" s="11" customFormat="1" ht="22.9" customHeight="1">
      <c r="B230" s="133"/>
      <c r="D230" s="134" t="s">
        <v>68</v>
      </c>
      <c r="E230" s="144" t="s">
        <v>1692</v>
      </c>
      <c r="F230" s="144" t="s">
        <v>1693</v>
      </c>
      <c r="I230" s="136"/>
      <c r="J230" s="145">
        <f>BK230</f>
        <v>0</v>
      </c>
      <c r="L230" s="133"/>
      <c r="M230" s="138"/>
      <c r="N230" s="139"/>
      <c r="O230" s="139"/>
      <c r="P230" s="140">
        <f>P231</f>
        <v>0</v>
      </c>
      <c r="Q230" s="139"/>
      <c r="R230" s="140">
        <f>R231</f>
        <v>0</v>
      </c>
      <c r="S230" s="139"/>
      <c r="T230" s="141">
        <f>T231</f>
        <v>0</v>
      </c>
      <c r="AR230" s="134" t="s">
        <v>176</v>
      </c>
      <c r="AT230" s="142" t="s">
        <v>68</v>
      </c>
      <c r="AU230" s="142" t="s">
        <v>76</v>
      </c>
      <c r="AY230" s="134" t="s">
        <v>151</v>
      </c>
      <c r="BK230" s="143">
        <f>BK231</f>
        <v>0</v>
      </c>
    </row>
    <row r="231" spans="2:65" s="1" customFormat="1" ht="16.5" customHeight="1">
      <c r="B231" s="146"/>
      <c r="C231" s="147" t="s">
        <v>802</v>
      </c>
      <c r="D231" s="147" t="s">
        <v>153</v>
      </c>
      <c r="E231" s="148" t="s">
        <v>1695</v>
      </c>
      <c r="F231" s="149" t="s">
        <v>1693</v>
      </c>
      <c r="G231" s="150" t="s">
        <v>1667</v>
      </c>
      <c r="H231" s="151">
        <v>1</v>
      </c>
      <c r="I231" s="152"/>
      <c r="J231" s="153">
        <f>ROUND(I231*H231,2)</f>
        <v>0</v>
      </c>
      <c r="K231" s="149" t="s">
        <v>543</v>
      </c>
      <c r="L231" s="31"/>
      <c r="M231" s="202" t="s">
        <v>1</v>
      </c>
      <c r="N231" s="203" t="s">
        <v>40</v>
      </c>
      <c r="O231" s="204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AR231" s="17" t="s">
        <v>1668</v>
      </c>
      <c r="AT231" s="17" t="s">
        <v>153</v>
      </c>
      <c r="AU231" s="17" t="s">
        <v>78</v>
      </c>
      <c r="AY231" s="17" t="s">
        <v>151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7" t="s">
        <v>76</v>
      </c>
      <c r="BK231" s="158">
        <f>ROUND(I231*H231,2)</f>
        <v>0</v>
      </c>
      <c r="BL231" s="17" t="s">
        <v>1668</v>
      </c>
      <c r="BM231" s="17" t="s">
        <v>2080</v>
      </c>
    </row>
    <row r="232" spans="2:65" s="1" customFormat="1" ht="6.95" customHeight="1">
      <c r="B232" s="40"/>
      <c r="C232" s="41"/>
      <c r="D232" s="41"/>
      <c r="E232" s="41"/>
      <c r="F232" s="41"/>
      <c r="G232" s="41"/>
      <c r="H232" s="41"/>
      <c r="I232" s="108"/>
      <c r="J232" s="41"/>
      <c r="K232" s="41"/>
      <c r="L232" s="31"/>
    </row>
  </sheetData>
  <autoFilter ref="C98:K231" xr:uid="{00000000-0009-0000-0000-000003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0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78</v>
      </c>
    </row>
    <row r="4" spans="2:46" ht="24.95" customHeight="1">
      <c r="B4" s="20"/>
      <c r="D4" s="21" t="s">
        <v>93</v>
      </c>
      <c r="L4" s="20"/>
      <c r="M4" s="22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15</v>
      </c>
      <c r="L6" s="20"/>
    </row>
    <row r="7" spans="2:46" ht="16.5" customHeight="1">
      <c r="B7" s="20"/>
      <c r="E7" s="249" t="str">
        <f>'Rekapitulace stavby'!K6</f>
        <v>Zlepšení infrastruktury pro vzdělávání ZŠ Šafaříkova-stavební úpravy stávající infrastruktury</v>
      </c>
      <c r="F7" s="250"/>
      <c r="G7" s="250"/>
      <c r="H7" s="250"/>
      <c r="L7" s="20"/>
    </row>
    <row r="8" spans="2:46" s="1" customFormat="1" ht="12" customHeight="1">
      <c r="B8" s="31"/>
      <c r="D8" s="26" t="s">
        <v>94</v>
      </c>
      <c r="I8" s="92"/>
      <c r="L8" s="31"/>
    </row>
    <row r="9" spans="2:46" s="1" customFormat="1" ht="36.950000000000003" customHeight="1">
      <c r="B9" s="31"/>
      <c r="E9" s="225" t="s">
        <v>2081</v>
      </c>
      <c r="F9" s="224"/>
      <c r="G9" s="224"/>
      <c r="H9" s="224"/>
      <c r="I9" s="92"/>
      <c r="L9" s="31"/>
    </row>
    <row r="10" spans="2:46" s="1" customFormat="1" ht="11.25">
      <c r="B10" s="31"/>
      <c r="I10" s="92"/>
      <c r="L10" s="31"/>
    </row>
    <row r="11" spans="2:46" s="1" customFormat="1" ht="12" customHeight="1">
      <c r="B11" s="31"/>
      <c r="D11" s="26" t="s">
        <v>17</v>
      </c>
      <c r="F11" s="17" t="s">
        <v>1</v>
      </c>
      <c r="I11" s="93" t="s">
        <v>18</v>
      </c>
      <c r="J11" s="17" t="s">
        <v>1</v>
      </c>
      <c r="L11" s="31"/>
    </row>
    <row r="12" spans="2:46" s="1" customFormat="1" ht="12" customHeight="1">
      <c r="B12" s="31"/>
      <c r="D12" s="26" t="s">
        <v>19</v>
      </c>
      <c r="F12" s="17" t="s">
        <v>30</v>
      </c>
      <c r="I12" s="93" t="s">
        <v>21</v>
      </c>
      <c r="J12" s="47" t="str">
        <f>'Rekapitulace stavby'!AN8</f>
        <v>23. 1. 2019</v>
      </c>
      <c r="L12" s="31"/>
    </row>
    <row r="13" spans="2:46" s="1" customFormat="1" ht="10.9" customHeight="1">
      <c r="B13" s="31"/>
      <c r="I13" s="92"/>
      <c r="L13" s="31"/>
    </row>
    <row r="14" spans="2:46" s="1" customFormat="1" ht="12" customHeight="1">
      <c r="B14" s="31"/>
      <c r="D14" s="26" t="s">
        <v>23</v>
      </c>
      <c r="I14" s="93" t="s">
        <v>24</v>
      </c>
      <c r="J14" s="17" t="str">
        <f>IF('Rekapitulace stavby'!AN10="","",'Rekapitulace stavby'!AN10)</f>
        <v/>
      </c>
      <c r="L14" s="31"/>
    </row>
    <row r="15" spans="2:46" s="1" customFormat="1" ht="18" customHeight="1">
      <c r="B15" s="31"/>
      <c r="E15" s="17" t="str">
        <f>IF('Rekapitulace stavby'!E11="","",'Rekapitulace stavby'!E11)</f>
        <v>Město Valašské Meziříčí</v>
      </c>
      <c r="I15" s="93" t="s">
        <v>26</v>
      </c>
      <c r="J15" s="17" t="str">
        <f>IF('Rekapitulace stavby'!AN11="","",'Rekapitulace stavby'!AN11)</f>
        <v/>
      </c>
      <c r="L15" s="31"/>
    </row>
    <row r="16" spans="2:46" s="1" customFormat="1" ht="6.95" customHeight="1">
      <c r="B16" s="31"/>
      <c r="I16" s="92"/>
      <c r="L16" s="31"/>
    </row>
    <row r="17" spans="2:12" s="1" customFormat="1" ht="12" customHeight="1">
      <c r="B17" s="31"/>
      <c r="D17" s="26" t="s">
        <v>27</v>
      </c>
      <c r="I17" s="93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51" t="str">
        <f>'Rekapitulace stavby'!E14</f>
        <v>Vyplň údaj</v>
      </c>
      <c r="F18" s="228"/>
      <c r="G18" s="228"/>
      <c r="H18" s="228"/>
      <c r="I18" s="93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I19" s="92"/>
      <c r="L19" s="31"/>
    </row>
    <row r="20" spans="2:12" s="1" customFormat="1" ht="12" customHeight="1">
      <c r="B20" s="31"/>
      <c r="D20" s="26" t="s">
        <v>29</v>
      </c>
      <c r="I20" s="93" t="s">
        <v>24</v>
      </c>
      <c r="J20" s="17" t="str">
        <f>IF('Rekapitulace stavby'!AN16="","",'Rekapitulace stavby'!AN16)</f>
        <v/>
      </c>
      <c r="L20" s="31"/>
    </row>
    <row r="21" spans="2:12" s="1" customFormat="1" ht="18" customHeight="1">
      <c r="B21" s="31"/>
      <c r="E21" s="17" t="str">
        <f>IF('Rekapitulace stavby'!E17="","",'Rekapitulace stavby'!E17)</f>
        <v xml:space="preserve"> </v>
      </c>
      <c r="I21" s="93" t="s">
        <v>26</v>
      </c>
      <c r="J21" s="17" t="str">
        <f>IF('Rekapitulace stavby'!AN17="","",'Rekapitulace stavby'!AN17)</f>
        <v/>
      </c>
      <c r="L21" s="31"/>
    </row>
    <row r="22" spans="2:12" s="1" customFormat="1" ht="6.95" customHeight="1">
      <c r="B22" s="31"/>
      <c r="I22" s="92"/>
      <c r="L22" s="31"/>
    </row>
    <row r="23" spans="2:12" s="1" customFormat="1" ht="12" customHeight="1">
      <c r="B23" s="31"/>
      <c r="D23" s="26" t="s">
        <v>32</v>
      </c>
      <c r="I23" s="93" t="s">
        <v>24</v>
      </c>
      <c r="J23" s="17" t="str">
        <f>IF('Rekapitulace stavby'!AN19="","",'Rekapitulace stavby'!AN19)</f>
        <v/>
      </c>
      <c r="L23" s="31"/>
    </row>
    <row r="24" spans="2:12" s="1" customFormat="1" ht="18" customHeight="1">
      <c r="B24" s="31"/>
      <c r="E24" s="17" t="str">
        <f>IF('Rekapitulace stavby'!E20="","",'Rekapitulace stavby'!E20)</f>
        <v>Fajfrová Irena</v>
      </c>
      <c r="I24" s="93" t="s">
        <v>26</v>
      </c>
      <c r="J24" s="17" t="str">
        <f>IF('Rekapitulace stavby'!AN20="","",'Rekapitulace stavby'!AN20)</f>
        <v/>
      </c>
      <c r="L24" s="31"/>
    </row>
    <row r="25" spans="2:12" s="1" customFormat="1" ht="6.95" customHeight="1">
      <c r="B25" s="31"/>
      <c r="I25" s="92"/>
      <c r="L25" s="31"/>
    </row>
    <row r="26" spans="2:12" s="1" customFormat="1" ht="12" customHeight="1">
      <c r="B26" s="31"/>
      <c r="D26" s="26" t="s">
        <v>34</v>
      </c>
      <c r="I26" s="92"/>
      <c r="L26" s="31"/>
    </row>
    <row r="27" spans="2:12" s="7" customFormat="1" ht="16.5" customHeight="1">
      <c r="B27" s="94"/>
      <c r="E27" s="232" t="s">
        <v>1</v>
      </c>
      <c r="F27" s="232"/>
      <c r="G27" s="232"/>
      <c r="H27" s="232"/>
      <c r="I27" s="95"/>
      <c r="L27" s="94"/>
    </row>
    <row r="28" spans="2:12" s="1" customFormat="1" ht="6.95" customHeight="1">
      <c r="B28" s="31"/>
      <c r="I28" s="92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96"/>
      <c r="J29" s="48"/>
      <c r="K29" s="48"/>
      <c r="L29" s="31"/>
    </row>
    <row r="30" spans="2:12" s="1" customFormat="1" ht="25.35" customHeight="1">
      <c r="B30" s="31"/>
      <c r="D30" s="97" t="s">
        <v>35</v>
      </c>
      <c r="I30" s="92"/>
      <c r="J30" s="61">
        <f>ROUND(J81, 2)</f>
        <v>0</v>
      </c>
      <c r="L30" s="31"/>
    </row>
    <row r="31" spans="2:12" s="1" customFormat="1" ht="6.95" customHeight="1">
      <c r="B31" s="31"/>
      <c r="D31" s="48"/>
      <c r="E31" s="48"/>
      <c r="F31" s="48"/>
      <c r="G31" s="48"/>
      <c r="H31" s="48"/>
      <c r="I31" s="96"/>
      <c r="J31" s="48"/>
      <c r="K31" s="48"/>
      <c r="L31" s="31"/>
    </row>
    <row r="32" spans="2:12" s="1" customFormat="1" ht="14.45" customHeight="1">
      <c r="B32" s="31"/>
      <c r="F32" s="34" t="s">
        <v>37</v>
      </c>
      <c r="I32" s="98" t="s">
        <v>36</v>
      </c>
      <c r="J32" s="34" t="s">
        <v>38</v>
      </c>
      <c r="L32" s="31"/>
    </row>
    <row r="33" spans="2:12" s="1" customFormat="1" ht="14.45" customHeight="1">
      <c r="B33" s="31"/>
      <c r="D33" s="26" t="s">
        <v>39</v>
      </c>
      <c r="E33" s="26" t="s">
        <v>40</v>
      </c>
      <c r="F33" s="99">
        <f>ROUND((SUM(BE81:BE106)),  2)</f>
        <v>0</v>
      </c>
      <c r="I33" s="100">
        <v>0.21</v>
      </c>
      <c r="J33" s="99">
        <f>ROUND(((SUM(BE81:BE106))*I33),  2)</f>
        <v>0</v>
      </c>
      <c r="L33" s="31"/>
    </row>
    <row r="34" spans="2:12" s="1" customFormat="1" ht="14.45" customHeight="1">
      <c r="B34" s="31"/>
      <c r="E34" s="26" t="s">
        <v>41</v>
      </c>
      <c r="F34" s="99">
        <f>ROUND((SUM(BF81:BF106)),  2)</f>
        <v>0</v>
      </c>
      <c r="I34" s="100">
        <v>0.15</v>
      </c>
      <c r="J34" s="99">
        <f>ROUND(((SUM(BF81:BF106))*I34),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9">
        <f>ROUND((SUM(BG81:BG106)),  2)</f>
        <v>0</v>
      </c>
      <c r="I35" s="100">
        <v>0.21</v>
      </c>
      <c r="J35" s="99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9">
        <f>ROUND((SUM(BH81:BH106)),  2)</f>
        <v>0</v>
      </c>
      <c r="I36" s="100">
        <v>0.15</v>
      </c>
      <c r="J36" s="99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99">
        <f>ROUND((SUM(BI81:BI106)),  2)</f>
        <v>0</v>
      </c>
      <c r="I37" s="100">
        <v>0</v>
      </c>
      <c r="J37" s="99">
        <f>0</f>
        <v>0</v>
      </c>
      <c r="L37" s="31"/>
    </row>
    <row r="38" spans="2:12" s="1" customFormat="1" ht="6.95" customHeight="1">
      <c r="B38" s="31"/>
      <c r="I38" s="92"/>
      <c r="L38" s="31"/>
    </row>
    <row r="39" spans="2:12" s="1" customFormat="1" ht="25.35" customHeight="1">
      <c r="B39" s="31"/>
      <c r="C39" s="101"/>
      <c r="D39" s="102" t="s">
        <v>45</v>
      </c>
      <c r="E39" s="52"/>
      <c r="F39" s="52"/>
      <c r="G39" s="103" t="s">
        <v>46</v>
      </c>
      <c r="H39" s="104" t="s">
        <v>47</v>
      </c>
      <c r="I39" s="105"/>
      <c r="J39" s="106">
        <f>SUM(J30:J37)</f>
        <v>0</v>
      </c>
      <c r="K39" s="107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108"/>
      <c r="J40" s="41"/>
      <c r="K40" s="41"/>
      <c r="L40" s="31"/>
    </row>
    <row r="44" spans="2:12" s="1" customFormat="1" ht="6.95" hidden="1" customHeight="1">
      <c r="B44" s="42"/>
      <c r="C44" s="43"/>
      <c r="D44" s="43"/>
      <c r="E44" s="43"/>
      <c r="F44" s="43"/>
      <c r="G44" s="43"/>
      <c r="H44" s="43"/>
      <c r="I44" s="109"/>
      <c r="J44" s="43"/>
      <c r="K44" s="43"/>
      <c r="L44" s="31"/>
    </row>
    <row r="45" spans="2:12" s="1" customFormat="1" ht="24.95" hidden="1" customHeight="1">
      <c r="B45" s="31"/>
      <c r="C45" s="21" t="s">
        <v>98</v>
      </c>
      <c r="I45" s="92"/>
      <c r="L45" s="31"/>
    </row>
    <row r="46" spans="2:12" s="1" customFormat="1" ht="6.95" hidden="1" customHeight="1">
      <c r="B46" s="31"/>
      <c r="I46" s="92"/>
      <c r="L46" s="31"/>
    </row>
    <row r="47" spans="2:12" s="1" customFormat="1" ht="12" hidden="1" customHeight="1">
      <c r="B47" s="31"/>
      <c r="C47" s="26" t="s">
        <v>15</v>
      </c>
      <c r="I47" s="92"/>
      <c r="L47" s="31"/>
    </row>
    <row r="48" spans="2:12" s="1" customFormat="1" ht="16.5" hidden="1" customHeight="1">
      <c r="B48" s="31"/>
      <c r="E48" s="249" t="str">
        <f>E7</f>
        <v>Zlepšení infrastruktury pro vzdělávání ZŠ Šafaříkova-stavební úpravy stávající infrastruktury</v>
      </c>
      <c r="F48" s="250"/>
      <c r="G48" s="250"/>
      <c r="H48" s="250"/>
      <c r="I48" s="92"/>
      <c r="L48" s="31"/>
    </row>
    <row r="49" spans="2:47" s="1" customFormat="1" ht="12" hidden="1" customHeight="1">
      <c r="B49" s="31"/>
      <c r="C49" s="26" t="s">
        <v>94</v>
      </c>
      <c r="I49" s="92"/>
      <c r="L49" s="31"/>
    </row>
    <row r="50" spans="2:47" s="1" customFormat="1" ht="16.5" hidden="1" customHeight="1">
      <c r="B50" s="31"/>
      <c r="E50" s="225" t="str">
        <f>E9</f>
        <v>003 - SO 03 Sadové úpravy</v>
      </c>
      <c r="F50" s="224"/>
      <c r="G50" s="224"/>
      <c r="H50" s="224"/>
      <c r="I50" s="92"/>
      <c r="L50" s="31"/>
    </row>
    <row r="51" spans="2:47" s="1" customFormat="1" ht="6.95" hidden="1" customHeight="1">
      <c r="B51" s="31"/>
      <c r="I51" s="92"/>
      <c r="L51" s="31"/>
    </row>
    <row r="52" spans="2:47" s="1" customFormat="1" ht="12" hidden="1" customHeight="1">
      <c r="B52" s="31"/>
      <c r="C52" s="26" t="s">
        <v>19</v>
      </c>
      <c r="F52" s="17" t="str">
        <f>F12</f>
        <v xml:space="preserve"> </v>
      </c>
      <c r="I52" s="93" t="s">
        <v>21</v>
      </c>
      <c r="J52" s="47" t="str">
        <f>IF(J12="","",J12)</f>
        <v>23. 1. 2019</v>
      </c>
      <c r="L52" s="31"/>
    </row>
    <row r="53" spans="2:47" s="1" customFormat="1" ht="6.95" hidden="1" customHeight="1">
      <c r="B53" s="31"/>
      <c r="I53" s="92"/>
      <c r="L53" s="31"/>
    </row>
    <row r="54" spans="2:47" s="1" customFormat="1" ht="13.7" hidden="1" customHeight="1">
      <c r="B54" s="31"/>
      <c r="C54" s="26" t="s">
        <v>23</v>
      </c>
      <c r="F54" s="17" t="str">
        <f>E15</f>
        <v>Město Valašské Meziříčí</v>
      </c>
      <c r="I54" s="93" t="s">
        <v>29</v>
      </c>
      <c r="J54" s="29" t="str">
        <f>E21</f>
        <v xml:space="preserve"> </v>
      </c>
      <c r="L54" s="31"/>
    </row>
    <row r="55" spans="2:47" s="1" customFormat="1" ht="13.7" hidden="1" customHeight="1">
      <c r="B55" s="31"/>
      <c r="C55" s="26" t="s">
        <v>27</v>
      </c>
      <c r="F55" s="17" t="str">
        <f>IF(E18="","",E18)</f>
        <v>Vyplň údaj</v>
      </c>
      <c r="I55" s="93" t="s">
        <v>32</v>
      </c>
      <c r="J55" s="29" t="str">
        <f>E24</f>
        <v>Fajfrová Irena</v>
      </c>
      <c r="L55" s="31"/>
    </row>
    <row r="56" spans="2:47" s="1" customFormat="1" ht="10.35" hidden="1" customHeight="1">
      <c r="B56" s="31"/>
      <c r="I56" s="92"/>
      <c r="L56" s="31"/>
    </row>
    <row r="57" spans="2:47" s="1" customFormat="1" ht="29.25" hidden="1" customHeight="1">
      <c r="B57" s="31"/>
      <c r="C57" s="110" t="s">
        <v>99</v>
      </c>
      <c r="D57" s="101"/>
      <c r="E57" s="101"/>
      <c r="F57" s="101"/>
      <c r="G57" s="101"/>
      <c r="H57" s="101"/>
      <c r="I57" s="111"/>
      <c r="J57" s="112" t="s">
        <v>100</v>
      </c>
      <c r="K57" s="101"/>
      <c r="L57" s="31"/>
    </row>
    <row r="58" spans="2:47" s="1" customFormat="1" ht="10.35" hidden="1" customHeight="1">
      <c r="B58" s="31"/>
      <c r="I58" s="92"/>
      <c r="L58" s="31"/>
    </row>
    <row r="59" spans="2:47" s="1" customFormat="1" ht="22.9" hidden="1" customHeight="1">
      <c r="B59" s="31"/>
      <c r="C59" s="113" t="s">
        <v>101</v>
      </c>
      <c r="I59" s="92"/>
      <c r="J59" s="61">
        <f>J81</f>
        <v>0</v>
      </c>
      <c r="L59" s="31"/>
      <c r="AU59" s="17" t="s">
        <v>102</v>
      </c>
    </row>
    <row r="60" spans="2:47" s="8" customFormat="1" ht="24.95" hidden="1" customHeight="1">
      <c r="B60" s="114"/>
      <c r="D60" s="115" t="s">
        <v>103</v>
      </c>
      <c r="E60" s="116"/>
      <c r="F60" s="116"/>
      <c r="G60" s="116"/>
      <c r="H60" s="116"/>
      <c r="I60" s="117"/>
      <c r="J60" s="118">
        <f>J82</f>
        <v>0</v>
      </c>
      <c r="L60" s="114"/>
    </row>
    <row r="61" spans="2:47" s="9" customFormat="1" ht="19.899999999999999" hidden="1" customHeight="1">
      <c r="B61" s="119"/>
      <c r="D61" s="120" t="s">
        <v>104</v>
      </c>
      <c r="E61" s="121"/>
      <c r="F61" s="121"/>
      <c r="G61" s="121"/>
      <c r="H61" s="121"/>
      <c r="I61" s="122"/>
      <c r="J61" s="123">
        <f>J83</f>
        <v>0</v>
      </c>
      <c r="L61" s="119"/>
    </row>
    <row r="62" spans="2:47" s="1" customFormat="1" ht="21.75" hidden="1" customHeight="1">
      <c r="B62" s="31"/>
      <c r="I62" s="92"/>
      <c r="L62" s="31"/>
    </row>
    <row r="63" spans="2:47" s="1" customFormat="1" ht="6.95" hidden="1" customHeight="1">
      <c r="B63" s="40"/>
      <c r="C63" s="41"/>
      <c r="D63" s="41"/>
      <c r="E63" s="41"/>
      <c r="F63" s="41"/>
      <c r="G63" s="41"/>
      <c r="H63" s="41"/>
      <c r="I63" s="108"/>
      <c r="J63" s="41"/>
      <c r="K63" s="41"/>
      <c r="L63" s="31"/>
    </row>
    <row r="64" spans="2:47" ht="11.25" hidden="1"/>
    <row r="65" spans="2:20" ht="11.25" hidden="1"/>
    <row r="66" spans="2:20" ht="11.25" hidden="1"/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109"/>
      <c r="J67" s="43"/>
      <c r="K67" s="43"/>
      <c r="L67" s="31"/>
    </row>
    <row r="68" spans="2:20" s="1" customFormat="1" ht="24.95" customHeight="1">
      <c r="B68" s="31"/>
      <c r="C68" s="21" t="s">
        <v>136</v>
      </c>
      <c r="I68" s="92"/>
      <c r="L68" s="31"/>
    </row>
    <row r="69" spans="2:20" s="1" customFormat="1" ht="6.95" customHeight="1">
      <c r="B69" s="31"/>
      <c r="I69" s="92"/>
      <c r="L69" s="31"/>
    </row>
    <row r="70" spans="2:20" s="1" customFormat="1" ht="12" customHeight="1">
      <c r="B70" s="31"/>
      <c r="C70" s="26" t="s">
        <v>15</v>
      </c>
      <c r="I70" s="92"/>
      <c r="L70" s="31"/>
    </row>
    <row r="71" spans="2:20" s="1" customFormat="1" ht="16.5" customHeight="1">
      <c r="B71" s="31"/>
      <c r="E71" s="249" t="str">
        <f>E7</f>
        <v>Zlepšení infrastruktury pro vzdělávání ZŠ Šafaříkova-stavební úpravy stávající infrastruktury</v>
      </c>
      <c r="F71" s="250"/>
      <c r="G71" s="250"/>
      <c r="H71" s="250"/>
      <c r="I71" s="92"/>
      <c r="L71" s="31"/>
    </row>
    <row r="72" spans="2:20" s="1" customFormat="1" ht="12" customHeight="1">
      <c r="B72" s="31"/>
      <c r="C72" s="26" t="s">
        <v>94</v>
      </c>
      <c r="I72" s="92"/>
      <c r="L72" s="31"/>
    </row>
    <row r="73" spans="2:20" s="1" customFormat="1" ht="16.5" customHeight="1">
      <c r="B73" s="31"/>
      <c r="E73" s="225" t="str">
        <f>E9</f>
        <v>003 - SO 03 Sadové úpravy</v>
      </c>
      <c r="F73" s="224"/>
      <c r="G73" s="224"/>
      <c r="H73" s="224"/>
      <c r="I73" s="92"/>
      <c r="L73" s="31"/>
    </row>
    <row r="74" spans="2:20" s="1" customFormat="1" ht="6.95" customHeight="1">
      <c r="B74" s="31"/>
      <c r="I74" s="92"/>
      <c r="L74" s="31"/>
    </row>
    <row r="75" spans="2:20" s="1" customFormat="1" ht="12" customHeight="1">
      <c r="B75" s="31"/>
      <c r="C75" s="26" t="s">
        <v>19</v>
      </c>
      <c r="F75" s="17" t="str">
        <f>F12</f>
        <v xml:space="preserve"> </v>
      </c>
      <c r="I75" s="93" t="s">
        <v>21</v>
      </c>
      <c r="J75" s="47" t="str">
        <f>IF(J12="","",J12)</f>
        <v>23. 1. 2019</v>
      </c>
      <c r="L75" s="31"/>
    </row>
    <row r="76" spans="2:20" s="1" customFormat="1" ht="6.95" customHeight="1">
      <c r="B76" s="31"/>
      <c r="I76" s="92"/>
      <c r="L76" s="31"/>
    </row>
    <row r="77" spans="2:20" s="1" customFormat="1" ht="13.7" customHeight="1">
      <c r="B77" s="31"/>
      <c r="C77" s="26" t="s">
        <v>23</v>
      </c>
      <c r="F77" s="17" t="str">
        <f>E15</f>
        <v>Město Valašské Meziříčí</v>
      </c>
      <c r="I77" s="93" t="s">
        <v>29</v>
      </c>
      <c r="J77" s="29" t="str">
        <f>E21</f>
        <v xml:space="preserve"> </v>
      </c>
      <c r="L77" s="31"/>
    </row>
    <row r="78" spans="2:20" s="1" customFormat="1" ht="13.7" customHeight="1">
      <c r="B78" s="31"/>
      <c r="C78" s="26" t="s">
        <v>27</v>
      </c>
      <c r="F78" s="17" t="str">
        <f>IF(E18="","",E18)</f>
        <v>Vyplň údaj</v>
      </c>
      <c r="I78" s="93" t="s">
        <v>32</v>
      </c>
      <c r="J78" s="29" t="str">
        <f>E24</f>
        <v>Fajfrová Irena</v>
      </c>
      <c r="L78" s="31"/>
    </row>
    <row r="79" spans="2:20" s="1" customFormat="1" ht="10.35" customHeight="1">
      <c r="B79" s="31"/>
      <c r="I79" s="92"/>
      <c r="L79" s="31"/>
    </row>
    <row r="80" spans="2:20" s="10" customFormat="1" ht="29.25" customHeight="1">
      <c r="B80" s="124"/>
      <c r="C80" s="125" t="s">
        <v>137</v>
      </c>
      <c r="D80" s="126" t="s">
        <v>54</v>
      </c>
      <c r="E80" s="126" t="s">
        <v>50</v>
      </c>
      <c r="F80" s="126" t="s">
        <v>51</v>
      </c>
      <c r="G80" s="126" t="s">
        <v>138</v>
      </c>
      <c r="H80" s="126" t="s">
        <v>139</v>
      </c>
      <c r="I80" s="127" t="s">
        <v>140</v>
      </c>
      <c r="J80" s="126" t="s">
        <v>100</v>
      </c>
      <c r="K80" s="128" t="s">
        <v>141</v>
      </c>
      <c r="L80" s="124"/>
      <c r="M80" s="54" t="s">
        <v>1</v>
      </c>
      <c r="N80" s="55" t="s">
        <v>39</v>
      </c>
      <c r="O80" s="55" t="s">
        <v>142</v>
      </c>
      <c r="P80" s="55" t="s">
        <v>143</v>
      </c>
      <c r="Q80" s="55" t="s">
        <v>144</v>
      </c>
      <c r="R80" s="55" t="s">
        <v>145</v>
      </c>
      <c r="S80" s="55" t="s">
        <v>146</v>
      </c>
      <c r="T80" s="56" t="s">
        <v>147</v>
      </c>
    </row>
    <row r="81" spans="2:65" s="1" customFormat="1" ht="22.9" customHeight="1">
      <c r="B81" s="31"/>
      <c r="C81" s="59" t="s">
        <v>148</v>
      </c>
      <c r="I81" s="92"/>
      <c r="J81" s="129">
        <f>BK81</f>
        <v>0</v>
      </c>
      <c r="L81" s="31"/>
      <c r="M81" s="57"/>
      <c r="N81" s="48"/>
      <c r="O81" s="48"/>
      <c r="P81" s="130">
        <f>P82</f>
        <v>0</v>
      </c>
      <c r="Q81" s="48"/>
      <c r="R81" s="130">
        <f>R82</f>
        <v>0</v>
      </c>
      <c r="S81" s="48"/>
      <c r="T81" s="131">
        <f>T82</f>
        <v>0</v>
      </c>
      <c r="AT81" s="17" t="s">
        <v>68</v>
      </c>
      <c r="AU81" s="17" t="s">
        <v>102</v>
      </c>
      <c r="BK81" s="132">
        <f>BK82</f>
        <v>0</v>
      </c>
    </row>
    <row r="82" spans="2:65" s="11" customFormat="1" ht="25.9" customHeight="1">
      <c r="B82" s="133"/>
      <c r="D82" s="134" t="s">
        <v>68</v>
      </c>
      <c r="E82" s="135" t="s">
        <v>149</v>
      </c>
      <c r="F82" s="135" t="s">
        <v>150</v>
      </c>
      <c r="I82" s="136"/>
      <c r="J82" s="137">
        <f>BK82</f>
        <v>0</v>
      </c>
      <c r="L82" s="133"/>
      <c r="M82" s="138"/>
      <c r="N82" s="139"/>
      <c r="O82" s="139"/>
      <c r="P82" s="140">
        <f>P83</f>
        <v>0</v>
      </c>
      <c r="Q82" s="139"/>
      <c r="R82" s="140">
        <f>R83</f>
        <v>0</v>
      </c>
      <c r="S82" s="139"/>
      <c r="T82" s="141">
        <f>T83</f>
        <v>0</v>
      </c>
      <c r="AR82" s="134" t="s">
        <v>76</v>
      </c>
      <c r="AT82" s="142" t="s">
        <v>68</v>
      </c>
      <c r="AU82" s="142" t="s">
        <v>69</v>
      </c>
      <c r="AY82" s="134" t="s">
        <v>151</v>
      </c>
      <c r="BK82" s="143">
        <f>BK83</f>
        <v>0</v>
      </c>
    </row>
    <row r="83" spans="2:65" s="11" customFormat="1" ht="22.9" customHeight="1">
      <c r="B83" s="133"/>
      <c r="D83" s="134" t="s">
        <v>68</v>
      </c>
      <c r="E83" s="144" t="s">
        <v>76</v>
      </c>
      <c r="F83" s="144" t="s">
        <v>152</v>
      </c>
      <c r="I83" s="136"/>
      <c r="J83" s="145">
        <f>BK83</f>
        <v>0</v>
      </c>
      <c r="L83" s="133"/>
      <c r="M83" s="138"/>
      <c r="N83" s="139"/>
      <c r="O83" s="139"/>
      <c r="P83" s="140">
        <f>SUM(P84:P106)</f>
        <v>0</v>
      </c>
      <c r="Q83" s="139"/>
      <c r="R83" s="140">
        <f>SUM(R84:R106)</f>
        <v>0</v>
      </c>
      <c r="S83" s="139"/>
      <c r="T83" s="141">
        <f>SUM(T84:T106)</f>
        <v>0</v>
      </c>
      <c r="AR83" s="134" t="s">
        <v>76</v>
      </c>
      <c r="AT83" s="142" t="s">
        <v>68</v>
      </c>
      <c r="AU83" s="142" t="s">
        <v>76</v>
      </c>
      <c r="AY83" s="134" t="s">
        <v>151</v>
      </c>
      <c r="BK83" s="143">
        <f>SUM(BK84:BK106)</f>
        <v>0</v>
      </c>
    </row>
    <row r="84" spans="2:65" s="1" customFormat="1" ht="16.5" customHeight="1">
      <c r="B84" s="146"/>
      <c r="C84" s="147" t="s">
        <v>76</v>
      </c>
      <c r="D84" s="147" t="s">
        <v>153</v>
      </c>
      <c r="E84" s="148" t="s">
        <v>2082</v>
      </c>
      <c r="F84" s="149" t="s">
        <v>2083</v>
      </c>
      <c r="G84" s="150" t="s">
        <v>156</v>
      </c>
      <c r="H84" s="151">
        <v>78</v>
      </c>
      <c r="I84" s="152"/>
      <c r="J84" s="153">
        <f t="shared" ref="J84:J106" si="0">ROUND(I84*H84,2)</f>
        <v>0</v>
      </c>
      <c r="K84" s="149" t="s">
        <v>1</v>
      </c>
      <c r="L84" s="31"/>
      <c r="M84" s="154" t="s">
        <v>1</v>
      </c>
      <c r="N84" s="155" t="s">
        <v>40</v>
      </c>
      <c r="O84" s="50"/>
      <c r="P84" s="156">
        <f t="shared" ref="P84:P106" si="1">O84*H84</f>
        <v>0</v>
      </c>
      <c r="Q84" s="156">
        <v>0</v>
      </c>
      <c r="R84" s="156">
        <f t="shared" ref="R84:R106" si="2">Q84*H84</f>
        <v>0</v>
      </c>
      <c r="S84" s="156">
        <v>0</v>
      </c>
      <c r="T84" s="157">
        <f t="shared" ref="T84:T106" si="3">S84*H84</f>
        <v>0</v>
      </c>
      <c r="AR84" s="17" t="s">
        <v>157</v>
      </c>
      <c r="AT84" s="17" t="s">
        <v>153</v>
      </c>
      <c r="AU84" s="17" t="s">
        <v>78</v>
      </c>
      <c r="AY84" s="17" t="s">
        <v>151</v>
      </c>
      <c r="BE84" s="158">
        <f t="shared" ref="BE84:BE106" si="4">IF(N84="základní",J84,0)</f>
        <v>0</v>
      </c>
      <c r="BF84" s="158">
        <f t="shared" ref="BF84:BF106" si="5">IF(N84="snížená",J84,0)</f>
        <v>0</v>
      </c>
      <c r="BG84" s="158">
        <f t="shared" ref="BG84:BG106" si="6">IF(N84="zákl. přenesená",J84,0)</f>
        <v>0</v>
      </c>
      <c r="BH84" s="158">
        <f t="shared" ref="BH84:BH106" si="7">IF(N84="sníž. přenesená",J84,0)</f>
        <v>0</v>
      </c>
      <c r="BI84" s="158">
        <f t="shared" ref="BI84:BI106" si="8">IF(N84="nulová",J84,0)</f>
        <v>0</v>
      </c>
      <c r="BJ84" s="17" t="s">
        <v>76</v>
      </c>
      <c r="BK84" s="158">
        <f t="shared" ref="BK84:BK106" si="9">ROUND(I84*H84,2)</f>
        <v>0</v>
      </c>
      <c r="BL84" s="17" t="s">
        <v>157</v>
      </c>
      <c r="BM84" s="17" t="s">
        <v>2084</v>
      </c>
    </row>
    <row r="85" spans="2:65" s="1" customFormat="1" ht="16.5" customHeight="1">
      <c r="B85" s="146"/>
      <c r="C85" s="147" t="s">
        <v>78</v>
      </c>
      <c r="D85" s="147" t="s">
        <v>153</v>
      </c>
      <c r="E85" s="148" t="s">
        <v>2085</v>
      </c>
      <c r="F85" s="149" t="s">
        <v>2086</v>
      </c>
      <c r="G85" s="150" t="s">
        <v>156</v>
      </c>
      <c r="H85" s="151">
        <v>21</v>
      </c>
      <c r="I85" s="152"/>
      <c r="J85" s="153">
        <f t="shared" si="0"/>
        <v>0</v>
      </c>
      <c r="K85" s="149" t="s">
        <v>1</v>
      </c>
      <c r="L85" s="31"/>
      <c r="M85" s="154" t="s">
        <v>1</v>
      </c>
      <c r="N85" s="155" t="s">
        <v>40</v>
      </c>
      <c r="O85" s="50"/>
      <c r="P85" s="156">
        <f t="shared" si="1"/>
        <v>0</v>
      </c>
      <c r="Q85" s="156">
        <v>0</v>
      </c>
      <c r="R85" s="156">
        <f t="shared" si="2"/>
        <v>0</v>
      </c>
      <c r="S85" s="156">
        <v>0</v>
      </c>
      <c r="T85" s="157">
        <f t="shared" si="3"/>
        <v>0</v>
      </c>
      <c r="AR85" s="17" t="s">
        <v>157</v>
      </c>
      <c r="AT85" s="17" t="s">
        <v>153</v>
      </c>
      <c r="AU85" s="17" t="s">
        <v>78</v>
      </c>
      <c r="AY85" s="17" t="s">
        <v>151</v>
      </c>
      <c r="BE85" s="158">
        <f t="shared" si="4"/>
        <v>0</v>
      </c>
      <c r="BF85" s="158">
        <f t="shared" si="5"/>
        <v>0</v>
      </c>
      <c r="BG85" s="158">
        <f t="shared" si="6"/>
        <v>0</v>
      </c>
      <c r="BH85" s="158">
        <f t="shared" si="7"/>
        <v>0</v>
      </c>
      <c r="BI85" s="158">
        <f t="shared" si="8"/>
        <v>0</v>
      </c>
      <c r="BJ85" s="17" t="s">
        <v>76</v>
      </c>
      <c r="BK85" s="158">
        <f t="shared" si="9"/>
        <v>0</v>
      </c>
      <c r="BL85" s="17" t="s">
        <v>157</v>
      </c>
      <c r="BM85" s="17" t="s">
        <v>2087</v>
      </c>
    </row>
    <row r="86" spans="2:65" s="1" customFormat="1" ht="16.5" customHeight="1">
      <c r="B86" s="146"/>
      <c r="C86" s="147" t="s">
        <v>169</v>
      </c>
      <c r="D86" s="147" t="s">
        <v>153</v>
      </c>
      <c r="E86" s="148" t="s">
        <v>2088</v>
      </c>
      <c r="F86" s="149" t="s">
        <v>2089</v>
      </c>
      <c r="G86" s="150" t="s">
        <v>156</v>
      </c>
      <c r="H86" s="151">
        <v>78</v>
      </c>
      <c r="I86" s="152"/>
      <c r="J86" s="153">
        <f t="shared" si="0"/>
        <v>0</v>
      </c>
      <c r="K86" s="149" t="s">
        <v>1</v>
      </c>
      <c r="L86" s="31"/>
      <c r="M86" s="154" t="s">
        <v>1</v>
      </c>
      <c r="N86" s="155" t="s">
        <v>40</v>
      </c>
      <c r="O86" s="50"/>
      <c r="P86" s="156">
        <f t="shared" si="1"/>
        <v>0</v>
      </c>
      <c r="Q86" s="156">
        <v>0</v>
      </c>
      <c r="R86" s="156">
        <f t="shared" si="2"/>
        <v>0</v>
      </c>
      <c r="S86" s="156">
        <v>0</v>
      </c>
      <c r="T86" s="157">
        <f t="shared" si="3"/>
        <v>0</v>
      </c>
      <c r="AR86" s="17" t="s">
        <v>157</v>
      </c>
      <c r="AT86" s="17" t="s">
        <v>153</v>
      </c>
      <c r="AU86" s="17" t="s">
        <v>78</v>
      </c>
      <c r="AY86" s="17" t="s">
        <v>151</v>
      </c>
      <c r="BE86" s="158">
        <f t="shared" si="4"/>
        <v>0</v>
      </c>
      <c r="BF86" s="158">
        <f t="shared" si="5"/>
        <v>0</v>
      </c>
      <c r="BG86" s="158">
        <f t="shared" si="6"/>
        <v>0</v>
      </c>
      <c r="BH86" s="158">
        <f t="shared" si="7"/>
        <v>0</v>
      </c>
      <c r="BI86" s="158">
        <f t="shared" si="8"/>
        <v>0</v>
      </c>
      <c r="BJ86" s="17" t="s">
        <v>76</v>
      </c>
      <c r="BK86" s="158">
        <f t="shared" si="9"/>
        <v>0</v>
      </c>
      <c r="BL86" s="17" t="s">
        <v>157</v>
      </c>
      <c r="BM86" s="17" t="s">
        <v>2090</v>
      </c>
    </row>
    <row r="87" spans="2:65" s="1" customFormat="1" ht="16.5" customHeight="1">
      <c r="B87" s="146"/>
      <c r="C87" s="147" t="s">
        <v>157</v>
      </c>
      <c r="D87" s="147" t="s">
        <v>153</v>
      </c>
      <c r="E87" s="148" t="s">
        <v>2091</v>
      </c>
      <c r="F87" s="149" t="s">
        <v>2092</v>
      </c>
      <c r="G87" s="150" t="s">
        <v>225</v>
      </c>
      <c r="H87" s="151">
        <v>78</v>
      </c>
      <c r="I87" s="152"/>
      <c r="J87" s="153">
        <f t="shared" si="0"/>
        <v>0</v>
      </c>
      <c r="K87" s="149" t="s">
        <v>1</v>
      </c>
      <c r="L87" s="31"/>
      <c r="M87" s="154" t="s">
        <v>1</v>
      </c>
      <c r="N87" s="155" t="s">
        <v>40</v>
      </c>
      <c r="O87" s="50"/>
      <c r="P87" s="156">
        <f t="shared" si="1"/>
        <v>0</v>
      </c>
      <c r="Q87" s="156">
        <v>0</v>
      </c>
      <c r="R87" s="156">
        <f t="shared" si="2"/>
        <v>0</v>
      </c>
      <c r="S87" s="156">
        <v>0</v>
      </c>
      <c r="T87" s="157">
        <f t="shared" si="3"/>
        <v>0</v>
      </c>
      <c r="AR87" s="17" t="s">
        <v>157</v>
      </c>
      <c r="AT87" s="17" t="s">
        <v>153</v>
      </c>
      <c r="AU87" s="17" t="s">
        <v>78</v>
      </c>
      <c r="AY87" s="17" t="s">
        <v>151</v>
      </c>
      <c r="BE87" s="158">
        <f t="shared" si="4"/>
        <v>0</v>
      </c>
      <c r="BF87" s="158">
        <f t="shared" si="5"/>
        <v>0</v>
      </c>
      <c r="BG87" s="158">
        <f t="shared" si="6"/>
        <v>0</v>
      </c>
      <c r="BH87" s="158">
        <f t="shared" si="7"/>
        <v>0</v>
      </c>
      <c r="BI87" s="158">
        <f t="shared" si="8"/>
        <v>0</v>
      </c>
      <c r="BJ87" s="17" t="s">
        <v>76</v>
      </c>
      <c r="BK87" s="158">
        <f t="shared" si="9"/>
        <v>0</v>
      </c>
      <c r="BL87" s="17" t="s">
        <v>157</v>
      </c>
      <c r="BM87" s="17" t="s">
        <v>2093</v>
      </c>
    </row>
    <row r="88" spans="2:65" s="1" customFormat="1" ht="16.5" customHeight="1">
      <c r="B88" s="146"/>
      <c r="C88" s="147" t="s">
        <v>176</v>
      </c>
      <c r="D88" s="147" t="s">
        <v>153</v>
      </c>
      <c r="E88" s="148" t="s">
        <v>2094</v>
      </c>
      <c r="F88" s="149" t="s">
        <v>2095</v>
      </c>
      <c r="G88" s="150" t="s">
        <v>225</v>
      </c>
      <c r="H88" s="151">
        <v>78</v>
      </c>
      <c r="I88" s="152"/>
      <c r="J88" s="153">
        <f t="shared" si="0"/>
        <v>0</v>
      </c>
      <c r="K88" s="149" t="s">
        <v>1</v>
      </c>
      <c r="L88" s="31"/>
      <c r="M88" s="154" t="s">
        <v>1</v>
      </c>
      <c r="N88" s="155" t="s">
        <v>40</v>
      </c>
      <c r="O88" s="50"/>
      <c r="P88" s="156">
        <f t="shared" si="1"/>
        <v>0</v>
      </c>
      <c r="Q88" s="156">
        <v>0</v>
      </c>
      <c r="R88" s="156">
        <f t="shared" si="2"/>
        <v>0</v>
      </c>
      <c r="S88" s="156">
        <v>0</v>
      </c>
      <c r="T88" s="157">
        <f t="shared" si="3"/>
        <v>0</v>
      </c>
      <c r="AR88" s="17" t="s">
        <v>157</v>
      </c>
      <c r="AT88" s="17" t="s">
        <v>153</v>
      </c>
      <c r="AU88" s="17" t="s">
        <v>78</v>
      </c>
      <c r="AY88" s="17" t="s">
        <v>151</v>
      </c>
      <c r="BE88" s="158">
        <f t="shared" si="4"/>
        <v>0</v>
      </c>
      <c r="BF88" s="158">
        <f t="shared" si="5"/>
        <v>0</v>
      </c>
      <c r="BG88" s="158">
        <f t="shared" si="6"/>
        <v>0</v>
      </c>
      <c r="BH88" s="158">
        <f t="shared" si="7"/>
        <v>0</v>
      </c>
      <c r="BI88" s="158">
        <f t="shared" si="8"/>
        <v>0</v>
      </c>
      <c r="BJ88" s="17" t="s">
        <v>76</v>
      </c>
      <c r="BK88" s="158">
        <f t="shared" si="9"/>
        <v>0</v>
      </c>
      <c r="BL88" s="17" t="s">
        <v>157</v>
      </c>
      <c r="BM88" s="17" t="s">
        <v>2096</v>
      </c>
    </row>
    <row r="89" spans="2:65" s="1" customFormat="1" ht="16.5" customHeight="1">
      <c r="B89" s="146"/>
      <c r="C89" s="147" t="s">
        <v>180</v>
      </c>
      <c r="D89" s="147" t="s">
        <v>153</v>
      </c>
      <c r="E89" s="148" t="s">
        <v>2097</v>
      </c>
      <c r="F89" s="149" t="s">
        <v>2098</v>
      </c>
      <c r="G89" s="150" t="s">
        <v>225</v>
      </c>
      <c r="H89" s="151">
        <v>165</v>
      </c>
      <c r="I89" s="152"/>
      <c r="J89" s="153">
        <f t="shared" si="0"/>
        <v>0</v>
      </c>
      <c r="K89" s="149" t="s">
        <v>1</v>
      </c>
      <c r="L89" s="31"/>
      <c r="M89" s="154" t="s">
        <v>1</v>
      </c>
      <c r="N89" s="155" t="s">
        <v>40</v>
      </c>
      <c r="O89" s="50"/>
      <c r="P89" s="156">
        <f t="shared" si="1"/>
        <v>0</v>
      </c>
      <c r="Q89" s="156">
        <v>0</v>
      </c>
      <c r="R89" s="156">
        <f t="shared" si="2"/>
        <v>0</v>
      </c>
      <c r="S89" s="156">
        <v>0</v>
      </c>
      <c r="T89" s="157">
        <f t="shared" si="3"/>
        <v>0</v>
      </c>
      <c r="AR89" s="17" t="s">
        <v>157</v>
      </c>
      <c r="AT89" s="17" t="s">
        <v>153</v>
      </c>
      <c r="AU89" s="17" t="s">
        <v>78</v>
      </c>
      <c r="AY89" s="17" t="s">
        <v>151</v>
      </c>
      <c r="BE89" s="158">
        <f t="shared" si="4"/>
        <v>0</v>
      </c>
      <c r="BF89" s="158">
        <f t="shared" si="5"/>
        <v>0</v>
      </c>
      <c r="BG89" s="158">
        <f t="shared" si="6"/>
        <v>0</v>
      </c>
      <c r="BH89" s="158">
        <f t="shared" si="7"/>
        <v>0</v>
      </c>
      <c r="BI89" s="158">
        <f t="shared" si="8"/>
        <v>0</v>
      </c>
      <c r="BJ89" s="17" t="s">
        <v>76</v>
      </c>
      <c r="BK89" s="158">
        <f t="shared" si="9"/>
        <v>0</v>
      </c>
      <c r="BL89" s="17" t="s">
        <v>157</v>
      </c>
      <c r="BM89" s="17" t="s">
        <v>2099</v>
      </c>
    </row>
    <row r="90" spans="2:65" s="1" customFormat="1" ht="16.5" customHeight="1">
      <c r="B90" s="146"/>
      <c r="C90" s="147" t="s">
        <v>186</v>
      </c>
      <c r="D90" s="147" t="s">
        <v>153</v>
      </c>
      <c r="E90" s="148" t="s">
        <v>2100</v>
      </c>
      <c r="F90" s="149" t="s">
        <v>2101</v>
      </c>
      <c r="G90" s="150" t="s">
        <v>225</v>
      </c>
      <c r="H90" s="151">
        <v>165</v>
      </c>
      <c r="I90" s="152"/>
      <c r="J90" s="153">
        <f t="shared" si="0"/>
        <v>0</v>
      </c>
      <c r="K90" s="149" t="s">
        <v>1</v>
      </c>
      <c r="L90" s="31"/>
      <c r="M90" s="154" t="s">
        <v>1</v>
      </c>
      <c r="N90" s="155" t="s">
        <v>40</v>
      </c>
      <c r="O90" s="50"/>
      <c r="P90" s="156">
        <f t="shared" si="1"/>
        <v>0</v>
      </c>
      <c r="Q90" s="156">
        <v>0</v>
      </c>
      <c r="R90" s="156">
        <f t="shared" si="2"/>
        <v>0</v>
      </c>
      <c r="S90" s="156">
        <v>0</v>
      </c>
      <c r="T90" s="157">
        <f t="shared" si="3"/>
        <v>0</v>
      </c>
      <c r="AR90" s="17" t="s">
        <v>157</v>
      </c>
      <c r="AT90" s="17" t="s">
        <v>153</v>
      </c>
      <c r="AU90" s="17" t="s">
        <v>78</v>
      </c>
      <c r="AY90" s="17" t="s">
        <v>151</v>
      </c>
      <c r="BE90" s="158">
        <f t="shared" si="4"/>
        <v>0</v>
      </c>
      <c r="BF90" s="158">
        <f t="shared" si="5"/>
        <v>0</v>
      </c>
      <c r="BG90" s="158">
        <f t="shared" si="6"/>
        <v>0</v>
      </c>
      <c r="BH90" s="158">
        <f t="shared" si="7"/>
        <v>0</v>
      </c>
      <c r="BI90" s="158">
        <f t="shared" si="8"/>
        <v>0</v>
      </c>
      <c r="BJ90" s="17" t="s">
        <v>76</v>
      </c>
      <c r="BK90" s="158">
        <f t="shared" si="9"/>
        <v>0</v>
      </c>
      <c r="BL90" s="17" t="s">
        <v>157</v>
      </c>
      <c r="BM90" s="17" t="s">
        <v>2102</v>
      </c>
    </row>
    <row r="91" spans="2:65" s="1" customFormat="1" ht="16.5" customHeight="1">
      <c r="B91" s="146"/>
      <c r="C91" s="147" t="s">
        <v>190</v>
      </c>
      <c r="D91" s="147" t="s">
        <v>153</v>
      </c>
      <c r="E91" s="148" t="s">
        <v>2103</v>
      </c>
      <c r="F91" s="149" t="s">
        <v>2104</v>
      </c>
      <c r="G91" s="150" t="s">
        <v>225</v>
      </c>
      <c r="H91" s="151">
        <v>15</v>
      </c>
      <c r="I91" s="152"/>
      <c r="J91" s="153">
        <f t="shared" si="0"/>
        <v>0</v>
      </c>
      <c r="K91" s="149" t="s">
        <v>1</v>
      </c>
      <c r="L91" s="31"/>
      <c r="M91" s="154" t="s">
        <v>1</v>
      </c>
      <c r="N91" s="155" t="s">
        <v>40</v>
      </c>
      <c r="O91" s="50"/>
      <c r="P91" s="156">
        <f t="shared" si="1"/>
        <v>0</v>
      </c>
      <c r="Q91" s="156">
        <v>0</v>
      </c>
      <c r="R91" s="156">
        <f t="shared" si="2"/>
        <v>0</v>
      </c>
      <c r="S91" s="156">
        <v>0</v>
      </c>
      <c r="T91" s="157">
        <f t="shared" si="3"/>
        <v>0</v>
      </c>
      <c r="AR91" s="17" t="s">
        <v>157</v>
      </c>
      <c r="AT91" s="17" t="s">
        <v>153</v>
      </c>
      <c r="AU91" s="17" t="s">
        <v>78</v>
      </c>
      <c r="AY91" s="17" t="s">
        <v>151</v>
      </c>
      <c r="BE91" s="158">
        <f t="shared" si="4"/>
        <v>0</v>
      </c>
      <c r="BF91" s="158">
        <f t="shared" si="5"/>
        <v>0</v>
      </c>
      <c r="BG91" s="158">
        <f t="shared" si="6"/>
        <v>0</v>
      </c>
      <c r="BH91" s="158">
        <f t="shared" si="7"/>
        <v>0</v>
      </c>
      <c r="BI91" s="158">
        <f t="shared" si="8"/>
        <v>0</v>
      </c>
      <c r="BJ91" s="17" t="s">
        <v>76</v>
      </c>
      <c r="BK91" s="158">
        <f t="shared" si="9"/>
        <v>0</v>
      </c>
      <c r="BL91" s="17" t="s">
        <v>157</v>
      </c>
      <c r="BM91" s="17" t="s">
        <v>2105</v>
      </c>
    </row>
    <row r="92" spans="2:65" s="1" customFormat="1" ht="16.5" customHeight="1">
      <c r="B92" s="146"/>
      <c r="C92" s="147" t="s">
        <v>197</v>
      </c>
      <c r="D92" s="147" t="s">
        <v>153</v>
      </c>
      <c r="E92" s="148" t="s">
        <v>2106</v>
      </c>
      <c r="F92" s="149" t="s">
        <v>2107</v>
      </c>
      <c r="G92" s="150" t="s">
        <v>225</v>
      </c>
      <c r="H92" s="151">
        <v>7</v>
      </c>
      <c r="I92" s="152"/>
      <c r="J92" s="153">
        <f t="shared" si="0"/>
        <v>0</v>
      </c>
      <c r="K92" s="149" t="s">
        <v>1</v>
      </c>
      <c r="L92" s="31"/>
      <c r="M92" s="154" t="s">
        <v>1</v>
      </c>
      <c r="N92" s="155" t="s">
        <v>40</v>
      </c>
      <c r="O92" s="50"/>
      <c r="P92" s="156">
        <f t="shared" si="1"/>
        <v>0</v>
      </c>
      <c r="Q92" s="156">
        <v>0</v>
      </c>
      <c r="R92" s="156">
        <f t="shared" si="2"/>
        <v>0</v>
      </c>
      <c r="S92" s="156">
        <v>0</v>
      </c>
      <c r="T92" s="157">
        <f t="shared" si="3"/>
        <v>0</v>
      </c>
      <c r="AR92" s="17" t="s">
        <v>157</v>
      </c>
      <c r="AT92" s="17" t="s">
        <v>153</v>
      </c>
      <c r="AU92" s="17" t="s">
        <v>78</v>
      </c>
      <c r="AY92" s="17" t="s">
        <v>151</v>
      </c>
      <c r="BE92" s="158">
        <f t="shared" si="4"/>
        <v>0</v>
      </c>
      <c r="BF92" s="158">
        <f t="shared" si="5"/>
        <v>0</v>
      </c>
      <c r="BG92" s="158">
        <f t="shared" si="6"/>
        <v>0</v>
      </c>
      <c r="BH92" s="158">
        <f t="shared" si="7"/>
        <v>0</v>
      </c>
      <c r="BI92" s="158">
        <f t="shared" si="8"/>
        <v>0</v>
      </c>
      <c r="BJ92" s="17" t="s">
        <v>76</v>
      </c>
      <c r="BK92" s="158">
        <f t="shared" si="9"/>
        <v>0</v>
      </c>
      <c r="BL92" s="17" t="s">
        <v>157</v>
      </c>
      <c r="BM92" s="17" t="s">
        <v>2108</v>
      </c>
    </row>
    <row r="93" spans="2:65" s="1" customFormat="1" ht="16.5" customHeight="1">
      <c r="B93" s="146"/>
      <c r="C93" s="147" t="s">
        <v>201</v>
      </c>
      <c r="D93" s="147" t="s">
        <v>153</v>
      </c>
      <c r="E93" s="148" t="s">
        <v>2109</v>
      </c>
      <c r="F93" s="149" t="s">
        <v>2110</v>
      </c>
      <c r="G93" s="150" t="s">
        <v>225</v>
      </c>
      <c r="H93" s="151">
        <v>3</v>
      </c>
      <c r="I93" s="152"/>
      <c r="J93" s="153">
        <f t="shared" si="0"/>
        <v>0</v>
      </c>
      <c r="K93" s="149" t="s">
        <v>1</v>
      </c>
      <c r="L93" s="31"/>
      <c r="M93" s="154" t="s">
        <v>1</v>
      </c>
      <c r="N93" s="155" t="s">
        <v>40</v>
      </c>
      <c r="O93" s="50"/>
      <c r="P93" s="156">
        <f t="shared" si="1"/>
        <v>0</v>
      </c>
      <c r="Q93" s="156">
        <v>0</v>
      </c>
      <c r="R93" s="156">
        <f t="shared" si="2"/>
        <v>0</v>
      </c>
      <c r="S93" s="156">
        <v>0</v>
      </c>
      <c r="T93" s="157">
        <f t="shared" si="3"/>
        <v>0</v>
      </c>
      <c r="AR93" s="17" t="s">
        <v>157</v>
      </c>
      <c r="AT93" s="17" t="s">
        <v>153</v>
      </c>
      <c r="AU93" s="17" t="s">
        <v>78</v>
      </c>
      <c r="AY93" s="17" t="s">
        <v>151</v>
      </c>
      <c r="BE93" s="158">
        <f t="shared" si="4"/>
        <v>0</v>
      </c>
      <c r="BF93" s="158">
        <f t="shared" si="5"/>
        <v>0</v>
      </c>
      <c r="BG93" s="158">
        <f t="shared" si="6"/>
        <v>0</v>
      </c>
      <c r="BH93" s="158">
        <f t="shared" si="7"/>
        <v>0</v>
      </c>
      <c r="BI93" s="158">
        <f t="shared" si="8"/>
        <v>0</v>
      </c>
      <c r="BJ93" s="17" t="s">
        <v>76</v>
      </c>
      <c r="BK93" s="158">
        <f t="shared" si="9"/>
        <v>0</v>
      </c>
      <c r="BL93" s="17" t="s">
        <v>157</v>
      </c>
      <c r="BM93" s="17" t="s">
        <v>2111</v>
      </c>
    </row>
    <row r="94" spans="2:65" s="1" customFormat="1" ht="16.5" customHeight="1">
      <c r="B94" s="146"/>
      <c r="C94" s="147" t="s">
        <v>205</v>
      </c>
      <c r="D94" s="147" t="s">
        <v>153</v>
      </c>
      <c r="E94" s="148" t="s">
        <v>2112</v>
      </c>
      <c r="F94" s="149" t="s">
        <v>2113</v>
      </c>
      <c r="G94" s="150" t="s">
        <v>225</v>
      </c>
      <c r="H94" s="151">
        <v>1</v>
      </c>
      <c r="I94" s="152"/>
      <c r="J94" s="153">
        <f t="shared" si="0"/>
        <v>0</v>
      </c>
      <c r="K94" s="149" t="s">
        <v>1</v>
      </c>
      <c r="L94" s="31"/>
      <c r="M94" s="154" t="s">
        <v>1</v>
      </c>
      <c r="N94" s="155" t="s">
        <v>40</v>
      </c>
      <c r="O94" s="50"/>
      <c r="P94" s="156">
        <f t="shared" si="1"/>
        <v>0</v>
      </c>
      <c r="Q94" s="156">
        <v>0</v>
      </c>
      <c r="R94" s="156">
        <f t="shared" si="2"/>
        <v>0</v>
      </c>
      <c r="S94" s="156">
        <v>0</v>
      </c>
      <c r="T94" s="157">
        <f t="shared" si="3"/>
        <v>0</v>
      </c>
      <c r="AR94" s="17" t="s">
        <v>157</v>
      </c>
      <c r="AT94" s="17" t="s">
        <v>153</v>
      </c>
      <c r="AU94" s="17" t="s">
        <v>78</v>
      </c>
      <c r="AY94" s="17" t="s">
        <v>151</v>
      </c>
      <c r="BE94" s="158">
        <f t="shared" si="4"/>
        <v>0</v>
      </c>
      <c r="BF94" s="158">
        <f t="shared" si="5"/>
        <v>0</v>
      </c>
      <c r="BG94" s="158">
        <f t="shared" si="6"/>
        <v>0</v>
      </c>
      <c r="BH94" s="158">
        <f t="shared" si="7"/>
        <v>0</v>
      </c>
      <c r="BI94" s="158">
        <f t="shared" si="8"/>
        <v>0</v>
      </c>
      <c r="BJ94" s="17" t="s">
        <v>76</v>
      </c>
      <c r="BK94" s="158">
        <f t="shared" si="9"/>
        <v>0</v>
      </c>
      <c r="BL94" s="17" t="s">
        <v>157</v>
      </c>
      <c r="BM94" s="17" t="s">
        <v>2114</v>
      </c>
    </row>
    <row r="95" spans="2:65" s="1" customFormat="1" ht="16.5" customHeight="1">
      <c r="B95" s="146"/>
      <c r="C95" s="147" t="s">
        <v>211</v>
      </c>
      <c r="D95" s="147" t="s">
        <v>153</v>
      </c>
      <c r="E95" s="148" t="s">
        <v>2115</v>
      </c>
      <c r="F95" s="149" t="s">
        <v>2116</v>
      </c>
      <c r="G95" s="150" t="s">
        <v>225</v>
      </c>
      <c r="H95" s="151">
        <v>3</v>
      </c>
      <c r="I95" s="152"/>
      <c r="J95" s="153">
        <f t="shared" si="0"/>
        <v>0</v>
      </c>
      <c r="K95" s="149" t="s">
        <v>1</v>
      </c>
      <c r="L95" s="31"/>
      <c r="M95" s="154" t="s">
        <v>1</v>
      </c>
      <c r="N95" s="155" t="s">
        <v>40</v>
      </c>
      <c r="O95" s="50"/>
      <c r="P95" s="156">
        <f t="shared" si="1"/>
        <v>0</v>
      </c>
      <c r="Q95" s="156">
        <v>0</v>
      </c>
      <c r="R95" s="156">
        <f t="shared" si="2"/>
        <v>0</v>
      </c>
      <c r="S95" s="156">
        <v>0</v>
      </c>
      <c r="T95" s="157">
        <f t="shared" si="3"/>
        <v>0</v>
      </c>
      <c r="AR95" s="17" t="s">
        <v>157</v>
      </c>
      <c r="AT95" s="17" t="s">
        <v>153</v>
      </c>
      <c r="AU95" s="17" t="s">
        <v>78</v>
      </c>
      <c r="AY95" s="17" t="s">
        <v>151</v>
      </c>
      <c r="BE95" s="158">
        <f t="shared" si="4"/>
        <v>0</v>
      </c>
      <c r="BF95" s="158">
        <f t="shared" si="5"/>
        <v>0</v>
      </c>
      <c r="BG95" s="158">
        <f t="shared" si="6"/>
        <v>0</v>
      </c>
      <c r="BH95" s="158">
        <f t="shared" si="7"/>
        <v>0</v>
      </c>
      <c r="BI95" s="158">
        <f t="shared" si="8"/>
        <v>0</v>
      </c>
      <c r="BJ95" s="17" t="s">
        <v>76</v>
      </c>
      <c r="BK95" s="158">
        <f t="shared" si="9"/>
        <v>0</v>
      </c>
      <c r="BL95" s="17" t="s">
        <v>157</v>
      </c>
      <c r="BM95" s="17" t="s">
        <v>2117</v>
      </c>
    </row>
    <row r="96" spans="2:65" s="1" customFormat="1" ht="16.5" customHeight="1">
      <c r="B96" s="146"/>
      <c r="C96" s="147" t="s">
        <v>215</v>
      </c>
      <c r="D96" s="147" t="s">
        <v>153</v>
      </c>
      <c r="E96" s="148" t="s">
        <v>2118</v>
      </c>
      <c r="F96" s="149" t="s">
        <v>2119</v>
      </c>
      <c r="G96" s="150" t="s">
        <v>156</v>
      </c>
      <c r="H96" s="151">
        <v>60</v>
      </c>
      <c r="I96" s="152"/>
      <c r="J96" s="153">
        <f t="shared" si="0"/>
        <v>0</v>
      </c>
      <c r="K96" s="149" t="s">
        <v>1</v>
      </c>
      <c r="L96" s="31"/>
      <c r="M96" s="154" t="s">
        <v>1</v>
      </c>
      <c r="N96" s="155" t="s">
        <v>40</v>
      </c>
      <c r="O96" s="50"/>
      <c r="P96" s="156">
        <f t="shared" si="1"/>
        <v>0</v>
      </c>
      <c r="Q96" s="156">
        <v>0</v>
      </c>
      <c r="R96" s="156">
        <f t="shared" si="2"/>
        <v>0</v>
      </c>
      <c r="S96" s="156">
        <v>0</v>
      </c>
      <c r="T96" s="157">
        <f t="shared" si="3"/>
        <v>0</v>
      </c>
      <c r="AR96" s="17" t="s">
        <v>157</v>
      </c>
      <c r="AT96" s="17" t="s">
        <v>153</v>
      </c>
      <c r="AU96" s="17" t="s">
        <v>78</v>
      </c>
      <c r="AY96" s="17" t="s">
        <v>151</v>
      </c>
      <c r="BE96" s="158">
        <f t="shared" si="4"/>
        <v>0</v>
      </c>
      <c r="BF96" s="158">
        <f t="shared" si="5"/>
        <v>0</v>
      </c>
      <c r="BG96" s="158">
        <f t="shared" si="6"/>
        <v>0</v>
      </c>
      <c r="BH96" s="158">
        <f t="shared" si="7"/>
        <v>0</v>
      </c>
      <c r="BI96" s="158">
        <f t="shared" si="8"/>
        <v>0</v>
      </c>
      <c r="BJ96" s="17" t="s">
        <v>76</v>
      </c>
      <c r="BK96" s="158">
        <f t="shared" si="9"/>
        <v>0</v>
      </c>
      <c r="BL96" s="17" t="s">
        <v>157</v>
      </c>
      <c r="BM96" s="17" t="s">
        <v>2120</v>
      </c>
    </row>
    <row r="97" spans="2:65" s="1" customFormat="1" ht="16.5" customHeight="1">
      <c r="B97" s="146"/>
      <c r="C97" s="147" t="s">
        <v>219</v>
      </c>
      <c r="D97" s="147" t="s">
        <v>153</v>
      </c>
      <c r="E97" s="148" t="s">
        <v>2121</v>
      </c>
      <c r="F97" s="149" t="s">
        <v>2122</v>
      </c>
      <c r="G97" s="150" t="s">
        <v>253</v>
      </c>
      <c r="H97" s="151">
        <v>4.2</v>
      </c>
      <c r="I97" s="152"/>
      <c r="J97" s="153">
        <f t="shared" si="0"/>
        <v>0</v>
      </c>
      <c r="K97" s="149" t="s">
        <v>1</v>
      </c>
      <c r="L97" s="31"/>
      <c r="M97" s="154" t="s">
        <v>1</v>
      </c>
      <c r="N97" s="155" t="s">
        <v>40</v>
      </c>
      <c r="O97" s="50"/>
      <c r="P97" s="156">
        <f t="shared" si="1"/>
        <v>0</v>
      </c>
      <c r="Q97" s="156">
        <v>0</v>
      </c>
      <c r="R97" s="156">
        <f t="shared" si="2"/>
        <v>0</v>
      </c>
      <c r="S97" s="156">
        <v>0</v>
      </c>
      <c r="T97" s="157">
        <f t="shared" si="3"/>
        <v>0</v>
      </c>
      <c r="AR97" s="17" t="s">
        <v>157</v>
      </c>
      <c r="AT97" s="17" t="s">
        <v>153</v>
      </c>
      <c r="AU97" s="17" t="s">
        <v>78</v>
      </c>
      <c r="AY97" s="17" t="s">
        <v>151</v>
      </c>
      <c r="BE97" s="158">
        <f t="shared" si="4"/>
        <v>0</v>
      </c>
      <c r="BF97" s="158">
        <f t="shared" si="5"/>
        <v>0</v>
      </c>
      <c r="BG97" s="158">
        <f t="shared" si="6"/>
        <v>0</v>
      </c>
      <c r="BH97" s="158">
        <f t="shared" si="7"/>
        <v>0</v>
      </c>
      <c r="BI97" s="158">
        <f t="shared" si="8"/>
        <v>0</v>
      </c>
      <c r="BJ97" s="17" t="s">
        <v>76</v>
      </c>
      <c r="BK97" s="158">
        <f t="shared" si="9"/>
        <v>0</v>
      </c>
      <c r="BL97" s="17" t="s">
        <v>157</v>
      </c>
      <c r="BM97" s="17" t="s">
        <v>2123</v>
      </c>
    </row>
    <row r="98" spans="2:65" s="1" customFormat="1" ht="16.5" customHeight="1">
      <c r="B98" s="146"/>
      <c r="C98" s="147" t="s">
        <v>8</v>
      </c>
      <c r="D98" s="147" t="s">
        <v>153</v>
      </c>
      <c r="E98" s="148" t="s">
        <v>2124</v>
      </c>
      <c r="F98" s="149" t="s">
        <v>2125</v>
      </c>
      <c r="G98" s="150" t="s">
        <v>165</v>
      </c>
      <c r="H98" s="151">
        <v>1.2</v>
      </c>
      <c r="I98" s="152"/>
      <c r="J98" s="153">
        <f t="shared" si="0"/>
        <v>0</v>
      </c>
      <c r="K98" s="149" t="s">
        <v>1</v>
      </c>
      <c r="L98" s="31"/>
      <c r="M98" s="154" t="s">
        <v>1</v>
      </c>
      <c r="N98" s="155" t="s">
        <v>40</v>
      </c>
      <c r="O98" s="50"/>
      <c r="P98" s="156">
        <f t="shared" si="1"/>
        <v>0</v>
      </c>
      <c r="Q98" s="156">
        <v>0</v>
      </c>
      <c r="R98" s="156">
        <f t="shared" si="2"/>
        <v>0</v>
      </c>
      <c r="S98" s="156">
        <v>0</v>
      </c>
      <c r="T98" s="157">
        <f t="shared" si="3"/>
        <v>0</v>
      </c>
      <c r="AR98" s="17" t="s">
        <v>157</v>
      </c>
      <c r="AT98" s="17" t="s">
        <v>153</v>
      </c>
      <c r="AU98" s="17" t="s">
        <v>78</v>
      </c>
      <c r="AY98" s="17" t="s">
        <v>151</v>
      </c>
      <c r="BE98" s="158">
        <f t="shared" si="4"/>
        <v>0</v>
      </c>
      <c r="BF98" s="158">
        <f t="shared" si="5"/>
        <v>0</v>
      </c>
      <c r="BG98" s="158">
        <f t="shared" si="6"/>
        <v>0</v>
      </c>
      <c r="BH98" s="158">
        <f t="shared" si="7"/>
        <v>0</v>
      </c>
      <c r="BI98" s="158">
        <f t="shared" si="8"/>
        <v>0</v>
      </c>
      <c r="BJ98" s="17" t="s">
        <v>76</v>
      </c>
      <c r="BK98" s="158">
        <f t="shared" si="9"/>
        <v>0</v>
      </c>
      <c r="BL98" s="17" t="s">
        <v>157</v>
      </c>
      <c r="BM98" s="17" t="s">
        <v>2126</v>
      </c>
    </row>
    <row r="99" spans="2:65" s="1" customFormat="1" ht="16.5" customHeight="1">
      <c r="B99" s="146"/>
      <c r="C99" s="147" t="s">
        <v>227</v>
      </c>
      <c r="D99" s="147" t="s">
        <v>153</v>
      </c>
      <c r="E99" s="148" t="s">
        <v>2127</v>
      </c>
      <c r="F99" s="149" t="s">
        <v>2128</v>
      </c>
      <c r="G99" s="150" t="s">
        <v>156</v>
      </c>
      <c r="H99" s="151">
        <v>109</v>
      </c>
      <c r="I99" s="152"/>
      <c r="J99" s="153">
        <f t="shared" si="0"/>
        <v>0</v>
      </c>
      <c r="K99" s="149" t="s">
        <v>1</v>
      </c>
      <c r="L99" s="31"/>
      <c r="M99" s="154" t="s">
        <v>1</v>
      </c>
      <c r="N99" s="155" t="s">
        <v>40</v>
      </c>
      <c r="O99" s="50"/>
      <c r="P99" s="156">
        <f t="shared" si="1"/>
        <v>0</v>
      </c>
      <c r="Q99" s="156">
        <v>0</v>
      </c>
      <c r="R99" s="156">
        <f t="shared" si="2"/>
        <v>0</v>
      </c>
      <c r="S99" s="156">
        <v>0</v>
      </c>
      <c r="T99" s="157">
        <f t="shared" si="3"/>
        <v>0</v>
      </c>
      <c r="AR99" s="17" t="s">
        <v>157</v>
      </c>
      <c r="AT99" s="17" t="s">
        <v>153</v>
      </c>
      <c r="AU99" s="17" t="s">
        <v>78</v>
      </c>
      <c r="AY99" s="17" t="s">
        <v>151</v>
      </c>
      <c r="BE99" s="158">
        <f t="shared" si="4"/>
        <v>0</v>
      </c>
      <c r="BF99" s="158">
        <f t="shared" si="5"/>
        <v>0</v>
      </c>
      <c r="BG99" s="158">
        <f t="shared" si="6"/>
        <v>0</v>
      </c>
      <c r="BH99" s="158">
        <f t="shared" si="7"/>
        <v>0</v>
      </c>
      <c r="BI99" s="158">
        <f t="shared" si="8"/>
        <v>0</v>
      </c>
      <c r="BJ99" s="17" t="s">
        <v>76</v>
      </c>
      <c r="BK99" s="158">
        <f t="shared" si="9"/>
        <v>0</v>
      </c>
      <c r="BL99" s="17" t="s">
        <v>157</v>
      </c>
      <c r="BM99" s="17" t="s">
        <v>2129</v>
      </c>
    </row>
    <row r="100" spans="2:65" s="1" customFormat="1" ht="16.5" customHeight="1">
      <c r="B100" s="146"/>
      <c r="C100" s="147" t="s">
        <v>231</v>
      </c>
      <c r="D100" s="147" t="s">
        <v>153</v>
      </c>
      <c r="E100" s="148" t="s">
        <v>2130</v>
      </c>
      <c r="F100" s="149" t="s">
        <v>2131</v>
      </c>
      <c r="G100" s="150" t="s">
        <v>165</v>
      </c>
      <c r="H100" s="151">
        <v>8.6999999999999993</v>
      </c>
      <c r="I100" s="152"/>
      <c r="J100" s="153">
        <f t="shared" si="0"/>
        <v>0</v>
      </c>
      <c r="K100" s="149" t="s">
        <v>1</v>
      </c>
      <c r="L100" s="31"/>
      <c r="M100" s="154" t="s">
        <v>1</v>
      </c>
      <c r="N100" s="155" t="s">
        <v>40</v>
      </c>
      <c r="O100" s="50"/>
      <c r="P100" s="156">
        <f t="shared" si="1"/>
        <v>0</v>
      </c>
      <c r="Q100" s="156">
        <v>0</v>
      </c>
      <c r="R100" s="156">
        <f t="shared" si="2"/>
        <v>0</v>
      </c>
      <c r="S100" s="156">
        <v>0</v>
      </c>
      <c r="T100" s="157">
        <f t="shared" si="3"/>
        <v>0</v>
      </c>
      <c r="AR100" s="17" t="s">
        <v>157</v>
      </c>
      <c r="AT100" s="17" t="s">
        <v>153</v>
      </c>
      <c r="AU100" s="17" t="s">
        <v>78</v>
      </c>
      <c r="AY100" s="17" t="s">
        <v>151</v>
      </c>
      <c r="BE100" s="158">
        <f t="shared" si="4"/>
        <v>0</v>
      </c>
      <c r="BF100" s="158">
        <f t="shared" si="5"/>
        <v>0</v>
      </c>
      <c r="BG100" s="158">
        <f t="shared" si="6"/>
        <v>0</v>
      </c>
      <c r="BH100" s="158">
        <f t="shared" si="7"/>
        <v>0</v>
      </c>
      <c r="BI100" s="158">
        <f t="shared" si="8"/>
        <v>0</v>
      </c>
      <c r="BJ100" s="17" t="s">
        <v>76</v>
      </c>
      <c r="BK100" s="158">
        <f t="shared" si="9"/>
        <v>0</v>
      </c>
      <c r="BL100" s="17" t="s">
        <v>157</v>
      </c>
      <c r="BM100" s="17" t="s">
        <v>2132</v>
      </c>
    </row>
    <row r="101" spans="2:65" s="1" customFormat="1" ht="16.5" customHeight="1">
      <c r="B101" s="146"/>
      <c r="C101" s="147" t="s">
        <v>235</v>
      </c>
      <c r="D101" s="147" t="s">
        <v>153</v>
      </c>
      <c r="E101" s="148" t="s">
        <v>2133</v>
      </c>
      <c r="F101" s="149" t="s">
        <v>2134</v>
      </c>
      <c r="G101" s="150" t="s">
        <v>156</v>
      </c>
      <c r="H101" s="151">
        <v>78</v>
      </c>
      <c r="I101" s="152"/>
      <c r="J101" s="153">
        <f t="shared" si="0"/>
        <v>0</v>
      </c>
      <c r="K101" s="149" t="s">
        <v>1</v>
      </c>
      <c r="L101" s="31"/>
      <c r="M101" s="154" t="s">
        <v>1</v>
      </c>
      <c r="N101" s="155" t="s">
        <v>40</v>
      </c>
      <c r="O101" s="50"/>
      <c r="P101" s="156">
        <f t="shared" si="1"/>
        <v>0</v>
      </c>
      <c r="Q101" s="156">
        <v>0</v>
      </c>
      <c r="R101" s="156">
        <f t="shared" si="2"/>
        <v>0</v>
      </c>
      <c r="S101" s="156">
        <v>0</v>
      </c>
      <c r="T101" s="157">
        <f t="shared" si="3"/>
        <v>0</v>
      </c>
      <c r="AR101" s="17" t="s">
        <v>157</v>
      </c>
      <c r="AT101" s="17" t="s">
        <v>153</v>
      </c>
      <c r="AU101" s="17" t="s">
        <v>78</v>
      </c>
      <c r="AY101" s="17" t="s">
        <v>151</v>
      </c>
      <c r="BE101" s="158">
        <f t="shared" si="4"/>
        <v>0</v>
      </c>
      <c r="BF101" s="158">
        <f t="shared" si="5"/>
        <v>0</v>
      </c>
      <c r="BG101" s="158">
        <f t="shared" si="6"/>
        <v>0</v>
      </c>
      <c r="BH101" s="158">
        <f t="shared" si="7"/>
        <v>0</v>
      </c>
      <c r="BI101" s="158">
        <f t="shared" si="8"/>
        <v>0</v>
      </c>
      <c r="BJ101" s="17" t="s">
        <v>76</v>
      </c>
      <c r="BK101" s="158">
        <f t="shared" si="9"/>
        <v>0</v>
      </c>
      <c r="BL101" s="17" t="s">
        <v>157</v>
      </c>
      <c r="BM101" s="17" t="s">
        <v>2135</v>
      </c>
    </row>
    <row r="102" spans="2:65" s="1" customFormat="1" ht="16.5" customHeight="1">
      <c r="B102" s="146"/>
      <c r="C102" s="147" t="s">
        <v>238</v>
      </c>
      <c r="D102" s="147" t="s">
        <v>153</v>
      </c>
      <c r="E102" s="148" t="s">
        <v>2136</v>
      </c>
      <c r="F102" s="149" t="s">
        <v>2137</v>
      </c>
      <c r="G102" s="150" t="s">
        <v>446</v>
      </c>
      <c r="H102" s="151">
        <v>45</v>
      </c>
      <c r="I102" s="152"/>
      <c r="J102" s="153">
        <f t="shared" si="0"/>
        <v>0</v>
      </c>
      <c r="K102" s="149" t="s">
        <v>1</v>
      </c>
      <c r="L102" s="31"/>
      <c r="M102" s="154" t="s">
        <v>1</v>
      </c>
      <c r="N102" s="155" t="s">
        <v>40</v>
      </c>
      <c r="O102" s="50"/>
      <c r="P102" s="156">
        <f t="shared" si="1"/>
        <v>0</v>
      </c>
      <c r="Q102" s="156">
        <v>0</v>
      </c>
      <c r="R102" s="156">
        <f t="shared" si="2"/>
        <v>0</v>
      </c>
      <c r="S102" s="156">
        <v>0</v>
      </c>
      <c r="T102" s="157">
        <f t="shared" si="3"/>
        <v>0</v>
      </c>
      <c r="AR102" s="17" t="s">
        <v>157</v>
      </c>
      <c r="AT102" s="17" t="s">
        <v>153</v>
      </c>
      <c r="AU102" s="17" t="s">
        <v>78</v>
      </c>
      <c r="AY102" s="17" t="s">
        <v>151</v>
      </c>
      <c r="BE102" s="158">
        <f t="shared" si="4"/>
        <v>0</v>
      </c>
      <c r="BF102" s="158">
        <f t="shared" si="5"/>
        <v>0</v>
      </c>
      <c r="BG102" s="158">
        <f t="shared" si="6"/>
        <v>0</v>
      </c>
      <c r="BH102" s="158">
        <f t="shared" si="7"/>
        <v>0</v>
      </c>
      <c r="BI102" s="158">
        <f t="shared" si="8"/>
        <v>0</v>
      </c>
      <c r="BJ102" s="17" t="s">
        <v>76</v>
      </c>
      <c r="BK102" s="158">
        <f t="shared" si="9"/>
        <v>0</v>
      </c>
      <c r="BL102" s="17" t="s">
        <v>157</v>
      </c>
      <c r="BM102" s="17" t="s">
        <v>2138</v>
      </c>
    </row>
    <row r="103" spans="2:65" s="1" customFormat="1" ht="16.5" customHeight="1">
      <c r="B103" s="146"/>
      <c r="C103" s="147" t="s">
        <v>242</v>
      </c>
      <c r="D103" s="147" t="s">
        <v>153</v>
      </c>
      <c r="E103" s="148" t="s">
        <v>2139</v>
      </c>
      <c r="F103" s="149" t="s">
        <v>2140</v>
      </c>
      <c r="G103" s="150" t="s">
        <v>225</v>
      </c>
      <c r="H103" s="151">
        <v>1</v>
      </c>
      <c r="I103" s="152"/>
      <c r="J103" s="153">
        <f t="shared" si="0"/>
        <v>0</v>
      </c>
      <c r="K103" s="149" t="s">
        <v>1</v>
      </c>
      <c r="L103" s="31"/>
      <c r="M103" s="154" t="s">
        <v>1</v>
      </c>
      <c r="N103" s="155" t="s">
        <v>40</v>
      </c>
      <c r="O103" s="50"/>
      <c r="P103" s="156">
        <f t="shared" si="1"/>
        <v>0</v>
      </c>
      <c r="Q103" s="156">
        <v>0</v>
      </c>
      <c r="R103" s="156">
        <f t="shared" si="2"/>
        <v>0</v>
      </c>
      <c r="S103" s="156">
        <v>0</v>
      </c>
      <c r="T103" s="157">
        <f t="shared" si="3"/>
        <v>0</v>
      </c>
      <c r="AR103" s="17" t="s">
        <v>157</v>
      </c>
      <c r="AT103" s="17" t="s">
        <v>153</v>
      </c>
      <c r="AU103" s="17" t="s">
        <v>78</v>
      </c>
      <c r="AY103" s="17" t="s">
        <v>151</v>
      </c>
      <c r="BE103" s="158">
        <f t="shared" si="4"/>
        <v>0</v>
      </c>
      <c r="BF103" s="158">
        <f t="shared" si="5"/>
        <v>0</v>
      </c>
      <c r="BG103" s="158">
        <f t="shared" si="6"/>
        <v>0</v>
      </c>
      <c r="BH103" s="158">
        <f t="shared" si="7"/>
        <v>0</v>
      </c>
      <c r="BI103" s="158">
        <f t="shared" si="8"/>
        <v>0</v>
      </c>
      <c r="BJ103" s="17" t="s">
        <v>76</v>
      </c>
      <c r="BK103" s="158">
        <f t="shared" si="9"/>
        <v>0</v>
      </c>
      <c r="BL103" s="17" t="s">
        <v>157</v>
      </c>
      <c r="BM103" s="17" t="s">
        <v>2141</v>
      </c>
    </row>
    <row r="104" spans="2:65" s="1" customFormat="1" ht="16.5" customHeight="1">
      <c r="B104" s="146"/>
      <c r="C104" s="147" t="s">
        <v>7</v>
      </c>
      <c r="D104" s="147" t="s">
        <v>153</v>
      </c>
      <c r="E104" s="148" t="s">
        <v>2142</v>
      </c>
      <c r="F104" s="149" t="s">
        <v>2143</v>
      </c>
      <c r="G104" s="150" t="s">
        <v>225</v>
      </c>
      <c r="H104" s="151">
        <v>1</v>
      </c>
      <c r="I104" s="152"/>
      <c r="J104" s="153">
        <f t="shared" si="0"/>
        <v>0</v>
      </c>
      <c r="K104" s="149" t="s">
        <v>1</v>
      </c>
      <c r="L104" s="31"/>
      <c r="M104" s="154" t="s">
        <v>1</v>
      </c>
      <c r="N104" s="155" t="s">
        <v>40</v>
      </c>
      <c r="O104" s="50"/>
      <c r="P104" s="156">
        <f t="shared" si="1"/>
        <v>0</v>
      </c>
      <c r="Q104" s="156">
        <v>0</v>
      </c>
      <c r="R104" s="156">
        <f t="shared" si="2"/>
        <v>0</v>
      </c>
      <c r="S104" s="156">
        <v>0</v>
      </c>
      <c r="T104" s="157">
        <f t="shared" si="3"/>
        <v>0</v>
      </c>
      <c r="AR104" s="17" t="s">
        <v>157</v>
      </c>
      <c r="AT104" s="17" t="s">
        <v>153</v>
      </c>
      <c r="AU104" s="17" t="s">
        <v>78</v>
      </c>
      <c r="AY104" s="17" t="s">
        <v>151</v>
      </c>
      <c r="BE104" s="158">
        <f t="shared" si="4"/>
        <v>0</v>
      </c>
      <c r="BF104" s="158">
        <f t="shared" si="5"/>
        <v>0</v>
      </c>
      <c r="BG104" s="158">
        <f t="shared" si="6"/>
        <v>0</v>
      </c>
      <c r="BH104" s="158">
        <f t="shared" si="7"/>
        <v>0</v>
      </c>
      <c r="BI104" s="158">
        <f t="shared" si="8"/>
        <v>0</v>
      </c>
      <c r="BJ104" s="17" t="s">
        <v>76</v>
      </c>
      <c r="BK104" s="158">
        <f t="shared" si="9"/>
        <v>0</v>
      </c>
      <c r="BL104" s="17" t="s">
        <v>157</v>
      </c>
      <c r="BM104" s="17" t="s">
        <v>2144</v>
      </c>
    </row>
    <row r="105" spans="2:65" s="1" customFormat="1" ht="16.5" customHeight="1">
      <c r="B105" s="146"/>
      <c r="C105" s="147" t="s">
        <v>250</v>
      </c>
      <c r="D105" s="147" t="s">
        <v>153</v>
      </c>
      <c r="E105" s="148" t="s">
        <v>2145</v>
      </c>
      <c r="F105" s="149" t="s">
        <v>2146</v>
      </c>
      <c r="G105" s="150" t="s">
        <v>225</v>
      </c>
      <c r="H105" s="151">
        <v>1</v>
      </c>
      <c r="I105" s="152"/>
      <c r="J105" s="153">
        <f t="shared" si="0"/>
        <v>0</v>
      </c>
      <c r="K105" s="149" t="s">
        <v>1</v>
      </c>
      <c r="L105" s="31"/>
      <c r="M105" s="154" t="s">
        <v>1</v>
      </c>
      <c r="N105" s="155" t="s">
        <v>40</v>
      </c>
      <c r="O105" s="50"/>
      <c r="P105" s="156">
        <f t="shared" si="1"/>
        <v>0</v>
      </c>
      <c r="Q105" s="156">
        <v>0</v>
      </c>
      <c r="R105" s="156">
        <f t="shared" si="2"/>
        <v>0</v>
      </c>
      <c r="S105" s="156">
        <v>0</v>
      </c>
      <c r="T105" s="157">
        <f t="shared" si="3"/>
        <v>0</v>
      </c>
      <c r="AR105" s="17" t="s">
        <v>157</v>
      </c>
      <c r="AT105" s="17" t="s">
        <v>153</v>
      </c>
      <c r="AU105" s="17" t="s">
        <v>78</v>
      </c>
      <c r="AY105" s="17" t="s">
        <v>151</v>
      </c>
      <c r="BE105" s="158">
        <f t="shared" si="4"/>
        <v>0</v>
      </c>
      <c r="BF105" s="158">
        <f t="shared" si="5"/>
        <v>0</v>
      </c>
      <c r="BG105" s="158">
        <f t="shared" si="6"/>
        <v>0</v>
      </c>
      <c r="BH105" s="158">
        <f t="shared" si="7"/>
        <v>0</v>
      </c>
      <c r="BI105" s="158">
        <f t="shared" si="8"/>
        <v>0</v>
      </c>
      <c r="BJ105" s="17" t="s">
        <v>76</v>
      </c>
      <c r="BK105" s="158">
        <f t="shared" si="9"/>
        <v>0</v>
      </c>
      <c r="BL105" s="17" t="s">
        <v>157</v>
      </c>
      <c r="BM105" s="17" t="s">
        <v>2147</v>
      </c>
    </row>
    <row r="106" spans="2:65" s="1" customFormat="1" ht="16.5" customHeight="1">
      <c r="B106" s="146"/>
      <c r="C106" s="147" t="s">
        <v>255</v>
      </c>
      <c r="D106" s="147" t="s">
        <v>153</v>
      </c>
      <c r="E106" s="148" t="s">
        <v>2148</v>
      </c>
      <c r="F106" s="149" t="s">
        <v>2149</v>
      </c>
      <c r="G106" s="150" t="s">
        <v>225</v>
      </c>
      <c r="H106" s="151">
        <v>2</v>
      </c>
      <c r="I106" s="152"/>
      <c r="J106" s="153">
        <f t="shared" si="0"/>
        <v>0</v>
      </c>
      <c r="K106" s="149" t="s">
        <v>1</v>
      </c>
      <c r="L106" s="31"/>
      <c r="M106" s="202" t="s">
        <v>1</v>
      </c>
      <c r="N106" s="203" t="s">
        <v>40</v>
      </c>
      <c r="O106" s="204"/>
      <c r="P106" s="205">
        <f t="shared" si="1"/>
        <v>0</v>
      </c>
      <c r="Q106" s="205">
        <v>0</v>
      </c>
      <c r="R106" s="205">
        <f t="shared" si="2"/>
        <v>0</v>
      </c>
      <c r="S106" s="205">
        <v>0</v>
      </c>
      <c r="T106" s="206">
        <f t="shared" si="3"/>
        <v>0</v>
      </c>
      <c r="AR106" s="17" t="s">
        <v>157</v>
      </c>
      <c r="AT106" s="17" t="s">
        <v>153</v>
      </c>
      <c r="AU106" s="17" t="s">
        <v>78</v>
      </c>
      <c r="AY106" s="17" t="s">
        <v>151</v>
      </c>
      <c r="BE106" s="158">
        <f t="shared" si="4"/>
        <v>0</v>
      </c>
      <c r="BF106" s="158">
        <f t="shared" si="5"/>
        <v>0</v>
      </c>
      <c r="BG106" s="158">
        <f t="shared" si="6"/>
        <v>0</v>
      </c>
      <c r="BH106" s="158">
        <f t="shared" si="7"/>
        <v>0</v>
      </c>
      <c r="BI106" s="158">
        <f t="shared" si="8"/>
        <v>0</v>
      </c>
      <c r="BJ106" s="17" t="s">
        <v>76</v>
      </c>
      <c r="BK106" s="158">
        <f t="shared" si="9"/>
        <v>0</v>
      </c>
      <c r="BL106" s="17" t="s">
        <v>157</v>
      </c>
      <c r="BM106" s="17" t="s">
        <v>2150</v>
      </c>
    </row>
    <row r="107" spans="2:65" s="1" customFormat="1" ht="6.95" customHeight="1">
      <c r="B107" s="40"/>
      <c r="C107" s="41"/>
      <c r="D107" s="41"/>
      <c r="E107" s="41"/>
      <c r="F107" s="41"/>
      <c r="G107" s="41"/>
      <c r="H107" s="41"/>
      <c r="I107" s="108"/>
      <c r="J107" s="41"/>
      <c r="K107" s="41"/>
      <c r="L107" s="31"/>
    </row>
  </sheetData>
  <autoFilter ref="C80:K106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Stavební část</vt:lpstr>
      <vt:lpstr>02 - Elektroinstalace</vt:lpstr>
      <vt:lpstr>002 - SO 02 Zlepšení infr...</vt:lpstr>
      <vt:lpstr>003 - SO 03 Sadové úpravy</vt:lpstr>
      <vt:lpstr>'002 - SO 02 Zlepšení infr...'!Názvy_tisku</vt:lpstr>
      <vt:lpstr>'003 - SO 03 Sadové úpravy'!Názvy_tisku</vt:lpstr>
      <vt:lpstr>'01 - Stavební část'!Názvy_tisku</vt:lpstr>
      <vt:lpstr>'02 - Elektroinstalace'!Názvy_tisku</vt:lpstr>
      <vt:lpstr>'Rekapitulace stavby'!Názvy_tisku</vt:lpstr>
      <vt:lpstr>'002 - SO 02 Zlepšení infr...'!Oblast_tisku</vt:lpstr>
      <vt:lpstr>'003 - SO 03 Sadové úpravy'!Oblast_tisku</vt:lpstr>
      <vt:lpstr>'01 - Stavební část'!Oblast_tisku</vt:lpstr>
      <vt:lpstr>'02 -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cp:lastPrinted>2019-02-07T06:54:59Z</cp:lastPrinted>
  <dcterms:created xsi:type="dcterms:W3CDTF">2019-02-07T06:54:32Z</dcterms:created>
  <dcterms:modified xsi:type="dcterms:W3CDTF">2019-02-07T06:55:03Z</dcterms:modified>
</cp:coreProperties>
</file>