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120" windowHeight="11235" activeTab="1"/>
  </bookViews>
  <sheets>
    <sheet name="Rekapitulace stavby" sheetId="1" r:id="rId1"/>
    <sheet name="SO 1 - Zateplení vnějšího..." sheetId="2" r:id="rId2"/>
  </sheets>
  <definedNames>
    <definedName name="_xlnm._FilterDatabase" localSheetId="1" hidden="1">'SO 1 - Zateplení vnějšího...'!$C$102:$K$688</definedName>
    <definedName name="_xlnm.Print_Area" localSheetId="0">'Rekapitulace stavby'!$D$4:$AO$36,'Rekapitulace stavby'!$C$42:$AQ$56</definedName>
    <definedName name="_xlnm.Print_Area" localSheetId="1">'SO 1 - Zateplení vnějšího...'!$C$45:$J$84,'SO 1 - Zateplení vnějšího...'!$C$90:$K$688</definedName>
    <definedName name="_xlnm.Print_Titles" localSheetId="0">'Rekapitulace stavby'!$52:$52</definedName>
    <definedName name="_xlnm.Print_Titles" localSheetId="1">'SO 1 - Zateplení vnějšího...'!$102:$102</definedName>
  </definedNames>
  <calcPr calcId="162913"/>
</workbook>
</file>

<file path=xl/sharedStrings.xml><?xml version="1.0" encoding="utf-8"?>
<sst xmlns="http://schemas.openxmlformats.org/spreadsheetml/2006/main" count="5689" uniqueCount="1194">
  <si>
    <t>Export Komplet</t>
  </si>
  <si>
    <t>VZ</t>
  </si>
  <si>
    <t>2.0</t>
  </si>
  <si>
    <t>ZAMOK</t>
  </si>
  <si>
    <t>False</t>
  </si>
  <si>
    <t>{5b6490d6-b29f-48a2-88c8-24b7ea1d9c57}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</si>
  <si>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</si>
  <si>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</si>
  <si>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</si>
  <si>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</si>
  <si>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</si>
  <si>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</si>
  <si>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</si>
  <si>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</si>
  <si>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26022023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</si>
  <si>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</si>
  <si>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</si>
  <si>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Zateplení objektu letních šaten TK DEZA</t>
  </si>
  <si>
    <t>KSO:</t>
  </si>
  <si>
    <t/>
  </si>
  <si>
    <t>CC-CZ:</t>
  </si>
  <si>
    <t>Místo:</t>
  </si>
  <si>
    <t>Valašské Meziříčí</t>
  </si>
  <si>
    <t>Datum:</t>
  </si>
  <si>
    <t>3. 3. 2023</t>
  </si>
  <si>
    <t>Zadavatel:</t>
  </si>
  <si>
    <t>IČ:</t>
  </si>
  <si>
    <t>00304387</t>
  </si>
  <si>
    <t>Město Valašské Meziříčí</t>
  </si>
  <si>
    <t>DIČ:</t>
  </si>
  <si>
    <t>CZ00304387</t>
  </si>
  <si>
    <t>Uchazeč:</t>
  </si>
  <si>
    <t>Vyplň údaj</t>
  </si>
  <si>
    <t>Projektant:</t>
  </si>
  <si>
    <t>Ing. Josef Galetka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</si>
  <si>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</si>
  <si>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</si>
  <si>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</si>
  <si>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</si>
  <si>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</si>
  <si>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</si>
  <si>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</si>
  <si>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</si>
  <si>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</si>
  <si>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</si>
  <si>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</si>
  <si>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</si>
  <si>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</si>
  <si>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</si>
  <si>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</si>
  <si>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</si>
  <si>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</si>
  <si>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</si>
  <si>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</si>
  <si>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</si>
  <si>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</si>
  <si>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</si>
  <si>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</si>
  <si>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</si>
  <si>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</si>
  <si>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</si>
  <si>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</si>
  <si>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</si>
  <si>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</si>
  <si>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</si>
  <si>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</si>
  <si>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</si>
  <si>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</si>
  <si>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</si>
  <si>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</si>
  <si>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</si>
  <si>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</si>
  <si>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</si>
  <si>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</si>
  <si>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</si>
  <si>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</si>
  <si>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</si>
  <si>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</si>
  <si>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</si>
  <si>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Zateplení vnějšího pláště objektu</t>
  </si>
  <si>
    <t>STA</t>
  </si>
  <si>
    <t>1</t>
  </si>
  <si>
    <t>{e3f0476a-121e-4a2a-a7a2-785db1d7c4c0}</t>
  </si>
  <si>
    <t>2</t>
  </si>
  <si>
    <t>KRYCÍ LIST SOUPISU PRACÍ</t>
  </si>
  <si>
    <t>Objekt:</t>
  </si>
  <si>
    <t>SO 1 - Zateplení vnějšího pláště objektu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</si>
  <si>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</si>
  <si>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</si>
  <si>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</si>
  <si>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</si>
  <si>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</si>
  <si>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</si>
  <si>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</si>
  <si>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</si>
  <si>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</si>
  <si>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</si>
  <si>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</si>
  <si>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</si>
  <si>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</si>
  <si>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</si>
  <si>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</si>
  <si>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</si>
  <si>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</si>
  <si>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</si>
  <si>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</si>
  <si>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</si>
  <si>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</si>
  <si>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</si>
  <si>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</si>
  <si>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</si>
  <si>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</si>
  <si>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</si>
  <si>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</si>
  <si>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</si>
  <si>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</si>
  <si>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</si>
  <si>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</si>
  <si>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</si>
  <si>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</si>
  <si>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</si>
  <si>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</si>
  <si>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</si>
  <si>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</si>
  <si>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</si>
  <si>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</si>
  <si>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</si>
  <si>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</si>
  <si>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</si>
  <si>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</si>
  <si>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</si>
  <si>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</si>
  <si>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</si>
  <si>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</si>
  <si>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</si>
  <si>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</si>
  <si>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2023 01</t>
  </si>
  <si>
    <t>4</t>
  </si>
  <si>
    <t>254781274</t>
  </si>
  <si>
    <t>Online PSC</t>
  </si>
  <si>
    <t>https://podminky.urs.cz/item/CS_URS_2023_01/113106121</t>
  </si>
  <si>
    <t>VV</t>
  </si>
  <si>
    <t>15,54*0,60"jih</t>
  </si>
  <si>
    <t>True</t>
  </si>
  <si>
    <t>(24,23+0,6)*0,6"východ</t>
  </si>
  <si>
    <t>(24,23+0,6)*0,6"západ</t>
  </si>
  <si>
    <t>Součet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</si>
  <si>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</si>
  <si>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</si>
  <si>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-24609933</t>
  </si>
  <si>
    <t>https://podminky.urs.cz/item/CS_URS_2023_01/113107112</t>
  </si>
  <si>
    <t>3</t>
  </si>
  <si>
    <t>113107130</t>
  </si>
  <si>
    <t>Odstranění podkladů nebo krytů ručně s přemístěním hmot na skládku na vzdálenost do 3 m nebo s naložením na dopravní prostředek z betonu prostého, o tl. vrstvy do 100 mm</t>
  </si>
  <si>
    <t>948900046</t>
  </si>
  <si>
    <t>https://podminky.urs.cz/item/CS_URS_2023_01/113107130</t>
  </si>
  <si>
    <t>23,9*2,05"západ</t>
  </si>
  <si>
    <t>132212132</t>
  </si>
  <si>
    <t>Hloubení nezapažených rýh šířky do 800 mm ručně s urovnáním dna do předepsaného profilu a spádu v hornině třídy těžitelnosti I skupiny 3 nesoudržných</t>
  </si>
  <si>
    <t>m3</t>
  </si>
  <si>
    <t>-1724182120</t>
  </si>
  <si>
    <t>https://podminky.urs.cz/item/CS_URS_2023_01/132212132</t>
  </si>
  <si>
    <t>15,54*0,6*0,6"jih</t>
  </si>
  <si>
    <t>24,23*0,6*0,6"západ</t>
  </si>
  <si>
    <t>24,23*0,6*0,6"východ</t>
  </si>
  <si>
    <t>5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</si>
  <si>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</si>
  <si>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</si>
  <si>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882188389</t>
  </si>
  <si>
    <t>https://podminky.urs.cz/item/CS_URS_2023_01/162211311</t>
  </si>
  <si>
    <t>6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</si>
  <si>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</si>
  <si>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</si>
  <si>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1462192312</t>
  </si>
  <si>
    <t>https://podminky.urs.cz/item/CS_URS_2023_01/162211319</t>
  </si>
  <si>
    <t>23,040*5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</si>
  <si>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</si>
  <si>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</si>
  <si>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</si>
  <si>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-1301733700</t>
  </si>
  <si>
    <t>https://podminky.urs.cz/item/CS_URS_2023_01/162751117</t>
  </si>
  <si>
    <t>23,04-19,58</t>
  </si>
  <si>
    <t>8</t>
  </si>
  <si>
    <t>167151101</t>
  </si>
  <si>
    <t>Nakládání, skládání a překládání neulehlého výkopku nebo sypaniny strojně nakládání, množství do 100 m3, z horniny třídy těžitelnosti I, skupiny 1 až 3</t>
  </si>
  <si>
    <t>-635930914</t>
  </si>
  <si>
    <t>https://podminky.urs.cz/item/CS_URS_2023_01/167151101</t>
  </si>
  <si>
    <t>9</t>
  </si>
  <si>
    <t>167151121</t>
  </si>
  <si>
    <t>Nakládání, skládání a překládání neulehlého výkopku nebo sypaniny strojně skládání nebo překládání, z hornin třídy těžitelnosti I, skupiny 1 až 3</t>
  </si>
  <si>
    <t>-895102608</t>
  </si>
  <si>
    <t>https://podminky.urs.cz/item/CS_URS_2023_01/167151121</t>
  </si>
  <si>
    <t>10</t>
  </si>
  <si>
    <t>171201221</t>
  </si>
  <si>
    <t>Poplatek za uložení stavebního odpadu na skládce (skládkovné) zeminy a kamení zatříděného do Katalogu odpadů pod kódem 17 05 04</t>
  </si>
  <si>
    <t>t</t>
  </si>
  <si>
    <t>-419707126</t>
  </si>
  <si>
    <t>https://podminky.urs.cz/item/CS_URS_2023_01/171201221</t>
  </si>
  <si>
    <t>P</t>
  </si>
  <si>
    <t>Poznámka k položce:
včetně dokladů o ekologické likvidaci</t>
  </si>
  <si>
    <t>11</t>
  </si>
  <si>
    <t>174111101</t>
  </si>
  <si>
    <t>Zásyp sypaninou z jakékoliv horniny ručně s uložením výkopku ve vrstvách se zhutněním jam, šachet, rýh nebo kolem objektů v těchto vykopávkách</t>
  </si>
  <si>
    <t>206001170</t>
  </si>
  <si>
    <t>https://podminky.urs.cz/item/CS_URS_2023_01/174111101</t>
  </si>
  <si>
    <t>23,04*0,85"po zateplení</t>
  </si>
  <si>
    <t>12</t>
  </si>
  <si>
    <t>181311103</t>
  </si>
  <si>
    <t>Rozprostření a urovnání ornice v rovině nebo ve svahu sklonu do 1:5 ručně při souvislé ploše, tl. vrstvy do 200 mm</t>
  </si>
  <si>
    <t>-1608287070</t>
  </si>
  <si>
    <t>https://podminky.urs.cz/item/CS_URS_2023_01/181311103</t>
  </si>
  <si>
    <t>24,23*0,9"východ</t>
  </si>
  <si>
    <t>13</t>
  </si>
  <si>
    <t>M</t>
  </si>
  <si>
    <t>00572472</t>
  </si>
  <si>
    <t>osivo směs travní krajinná-rovinná</t>
  </si>
  <si>
    <t>kg</t>
  </si>
  <si>
    <t>1942619032</t>
  </si>
  <si>
    <t>14</t>
  </si>
  <si>
    <t>181912112</t>
  </si>
  <si>
    <t>Úprava pláně vyrovnáním výškových rozdílů ručně v hornině třídy těžitelnosti I skupiny 3 se zhutněním</t>
  </si>
  <si>
    <t>2002508318</t>
  </si>
  <si>
    <t>https://podminky.urs.cz/item/CS_URS_2023_01/181912112</t>
  </si>
  <si>
    <t>Svislé a kompletní konstrukce</t>
  </si>
  <si>
    <t>319202321</t>
  </si>
  <si>
    <t>Vyrovnání nerovného povrchu vnitřního i vnějšího zdiva přizděním, tl. přes 30 do 80 mm</t>
  </si>
  <si>
    <t>2132005272</t>
  </si>
  <si>
    <t>https://podminky.urs.cz/item/CS_URS_2023_01/319202321</t>
  </si>
  <si>
    <t>((24,23+15,54+24,23)*0,6)*0,5"stěna v úrovni soklu</t>
  </si>
  <si>
    <t>Komunikace pozemní</t>
  </si>
  <si>
    <t>16</t>
  </si>
  <si>
    <t>564751101</t>
  </si>
  <si>
    <t>Podklad nebo kryt z kameniva hrubého drceného vel. 32-63 mm s rozprostřením a zhutněním plochy jednotlivě do 100 m2, po zhutnění tl. 150 mm</t>
  </si>
  <si>
    <t>-969652242</t>
  </si>
  <si>
    <t>https://podminky.urs.cz/item/CS_URS_2023_01/564751101</t>
  </si>
  <si>
    <t>39,12+48,995</t>
  </si>
  <si>
    <t>17</t>
  </si>
  <si>
    <t>596811221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</si>
  <si>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50 do 100 m2</t>
  </si>
  <si>
    <t>1210557758</t>
  </si>
  <si>
    <t>https://podminky.urs.cz/item/CS_URS_2023_01/596811221</t>
  </si>
  <si>
    <t>18</t>
  </si>
  <si>
    <t>59245601</t>
  </si>
  <si>
    <t>dlažba desková betonová tl 50mm přírodní</t>
  </si>
  <si>
    <t>-182213559</t>
  </si>
  <si>
    <t>88,115*1,1 'Přepočtené koeficientem množství</t>
  </si>
  <si>
    <t>Úpravy povrchů, podlahy a osazování výplní</t>
  </si>
  <si>
    <t>19</t>
  </si>
  <si>
    <t>621131121</t>
  </si>
  <si>
    <t>Podkladní a spojovací vrstva vnějších omítaných ploch penetrace nanášená ručně podhledů</t>
  </si>
  <si>
    <t>667080187</t>
  </si>
  <si>
    <t>https://podminky.urs.cz/item/CS_URS_2023_01/621131121</t>
  </si>
  <si>
    <t>23,57*0,6"podhled východ</t>
  </si>
  <si>
    <t>23,57*2,07"podhled západ</t>
  </si>
  <si>
    <t>20</t>
  </si>
  <si>
    <t>621211001</t>
  </si>
  <si>
    <t>Montáž kontaktního zateplení lepením a mechanickým kotvením z polystyrenových desek na vnější podhledy, na podklad betonový nebo z lehčeného betonu, z tvárnic keramických nebo vápenopískových, tloušťky desek do 40 mm</t>
  </si>
  <si>
    <t>-201150693</t>
  </si>
  <si>
    <t>https://podminky.urs.cz/item/CS_URS_2023_01/621211001</t>
  </si>
  <si>
    <t>621251101</t>
  </si>
  <si>
    <t>Montáž kontaktního zateplení lepením a mechanickým kotvením Příplatek k cenám za zápustnou montáž kotev s použitím tepelněizolačních zátek na vnější podhledy z polystyrenu</t>
  </si>
  <si>
    <t>440913199</t>
  </si>
  <si>
    <t>https://podminky.urs.cz/item/CS_URS_2023_01/621251101</t>
  </si>
  <si>
    <t>22</t>
  </si>
  <si>
    <t>621251211</t>
  </si>
  <si>
    <t>Montáž kontaktního zateplení lepením a mechanickým kotvením Příplatek k cenám za zesílené vyztužení druhou vrstvou sklovláknitého pletiva vnějších podhledů</t>
  </si>
  <si>
    <t>-1043341056</t>
  </si>
  <si>
    <t>https://podminky.urs.cz/item/CS_URS_2023_01/621251211</t>
  </si>
  <si>
    <t>23</t>
  </si>
  <si>
    <t>622111111</t>
  </si>
  <si>
    <t>Vyspravení celoplošné cementovou maltou vnějších stěn, podlepení EPS fasádní do tl. 30mm</t>
  </si>
  <si>
    <t>-769635670</t>
  </si>
  <si>
    <t>https://podminky.urs.cz/item/CS_URS_2023_01/622111111</t>
  </si>
  <si>
    <t>338,7845*0,2"vyrovnání plochy 20%</t>
  </si>
  <si>
    <t>24</t>
  </si>
  <si>
    <t>622131151</t>
  </si>
  <si>
    <t>Sanační postřik vnějších ploch nanášený ručně celoplošně stěn</t>
  </si>
  <si>
    <t>1537430256</t>
  </si>
  <si>
    <t>https://podminky.urs.cz/item/CS_URS_2023_01/622131151</t>
  </si>
  <si>
    <t>19,2"část soklu z 50%</t>
  </si>
  <si>
    <t>25</t>
  </si>
  <si>
    <t>622212051</t>
  </si>
  <si>
    <t>Montáž kontaktního zateplení vnějšího ostění, nadpraží nebo parapetu lepením z polystyrenových desek hloubky špalet přes 200 do 400 mm, tloušťky desek do 40 mm</t>
  </si>
  <si>
    <t>m</t>
  </si>
  <si>
    <t>-1685987293</t>
  </si>
  <si>
    <t>https://podminky.urs.cz/item/CS_URS_2023_01/622212051</t>
  </si>
  <si>
    <t>(0,9+0,6+0,6)*18"ostění východ</t>
  </si>
  <si>
    <t>(0,9+0,6+0,6)*13+(2,14+2,14+1,3)+(3,05+3,05+3,49+1,0+0,8)*0,34"ostění západ</t>
  </si>
  <si>
    <t>(0,65+1,7+0,65)*2"ostění jih</t>
  </si>
  <si>
    <t>Mezisoučet</t>
  </si>
  <si>
    <t>(0,9*13)+(0,8)*2"parapety západ</t>
  </si>
  <si>
    <t>0,9*18"parapety východ</t>
  </si>
  <si>
    <t>1,7*2"parapety jih</t>
  </si>
  <si>
    <t>114</t>
  </si>
  <si>
    <t>26</t>
  </si>
  <si>
    <t>28376071</t>
  </si>
  <si>
    <t>deska EPS grafitová fasádní λ=0,030-0,031 tl 30mm</t>
  </si>
  <si>
    <t>2054939438</t>
  </si>
  <si>
    <t>ostění</t>
  </si>
  <si>
    <t>(0,9+0,6+0,6)*0,34*18"východ</t>
  </si>
  <si>
    <t>(0,9+0,6+0,6)*0,34*13+(2,14+2,14+1,3)*0,34+(3,05+3,05+3,49+1,0+0,8)*0,34"západ</t>
  </si>
  <si>
    <t>(0,65+1,7+0,65)*2*0,34"jih</t>
  </si>
  <si>
    <t>podhledy</t>
  </si>
  <si>
    <t>92,8757*1,1 'Přepočtené koeficientem množství</t>
  </si>
  <si>
    <t>27</t>
  </si>
  <si>
    <t>28376438</t>
  </si>
  <si>
    <t>deska XPS hrana rovná a strukturovaný povrch 250kPa tl 30mm</t>
  </si>
  <si>
    <t>-520339443</t>
  </si>
  <si>
    <t>0,9*(0,2+0,14)*13+(0,8*0,34)*2"parapety západ</t>
  </si>
  <si>
    <t>0,9*0,34*18"parapety východ</t>
  </si>
  <si>
    <t>1,7*0,34*2"parapety jih</t>
  </si>
  <si>
    <t>11,186*1,1 'Přepočtené koeficientem množství</t>
  </si>
  <si>
    <t>28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</si>
  <si>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</si>
  <si>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</si>
  <si>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891514559</t>
  </si>
  <si>
    <t>https://podminky.urs.cz/item/CS_URS_2023_01/622211031</t>
  </si>
  <si>
    <t>29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</si>
  <si>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</si>
  <si>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</si>
  <si>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-1602340008</t>
  </si>
  <si>
    <t>https://podminky.urs.cz/item/CS_URS_2023_01/622251101</t>
  </si>
  <si>
    <t>30</t>
  </si>
  <si>
    <t>622251211</t>
  </si>
  <si>
    <t>Montáž kontaktního zateplení lepením a mechanickým kotvením Příplatek k cenám za zesílené vyztužení druhou vrstvou sklovláknitého pletiva vnějších stěn</t>
  </si>
  <si>
    <t>396156846</t>
  </si>
  <si>
    <t>https://podminky.urs.cz/item/CS_URS_2023_01/622251211</t>
  </si>
  <si>
    <t>31</t>
  </si>
  <si>
    <t>28376078</t>
  </si>
  <si>
    <t>deska EPS grafitová fasádní λ=0,030-0,031 tl 140mm</t>
  </si>
  <si>
    <t>-1331199021</t>
  </si>
  <si>
    <t>(24,23+0,6+1,7)*(2,78+1,12)"východ</t>
  </si>
  <si>
    <t>-(0,6*0,9*18)"odečet otvorů</t>
  </si>
  <si>
    <t>(24,23+0,25+1,42)*(2,78+1,12)"západ</t>
  </si>
  <si>
    <t>-(0,6*0,9*13+1,3*2,14+3,49*3,0+1,0*2,4+0,8*2,4)"odečet otvorů</t>
  </si>
  <si>
    <t>15,54*3,75"jih</t>
  </si>
  <si>
    <t>-(0,65*1,7*2)"odečet otvorů</t>
  </si>
  <si>
    <t>226,23*1,1 'Přepočtené koeficientem množství</t>
  </si>
  <si>
    <t>32</t>
  </si>
  <si>
    <t>28376445</t>
  </si>
  <si>
    <t>deska XPS hrana rovná a strukturovaný povrch 300kPa tl 140mm</t>
  </si>
  <si>
    <t>206655757</t>
  </si>
  <si>
    <t>pod úrovní terénu</t>
  </si>
  <si>
    <t>(24,23+0,6+1,7)*0,60"východ</t>
  </si>
  <si>
    <t>(3,49+1,0+0,8+19,9)*0,6"západ</t>
  </si>
  <si>
    <t>15,54*0,6"jih</t>
  </si>
  <si>
    <t>nad úrovní terénu</t>
  </si>
  <si>
    <t>(1,0+0,8)*0,35+(24,23-3,49-0,866)*0,35"západ</t>
  </si>
  <si>
    <t>(24,23+0,6+1,7)*0,35"východ</t>
  </si>
  <si>
    <t>15,54*0,35"jih</t>
  </si>
  <si>
    <t>62,6664*1,1 'Přepočtené koeficientem množství</t>
  </si>
  <si>
    <t>33</t>
  </si>
  <si>
    <t>621531012</t>
  </si>
  <si>
    <t>Omítka tenkovrstvá silikonová vnějších ploch probarvená bez penetrace zatíraná, zrnitost 1,5 mm podhledů</t>
  </si>
  <si>
    <t>1795594001</t>
  </si>
  <si>
    <t>https://podminky.urs.cz/item/CS_URS_2023_01/621531012</t>
  </si>
  <si>
    <t>34</t>
  </si>
  <si>
    <t>622131121</t>
  </si>
  <si>
    <t>Podkladní a spojovací vrstva vnějších omítaných ploch penetrace nanášená ručně stěn</t>
  </si>
  <si>
    <t>-1178775822</t>
  </si>
  <si>
    <t>https://podminky.urs.cz/item/CS_URS_2023_01/622131121</t>
  </si>
  <si>
    <t>(24,23+0,6+1,7)*(0,15+2,93+1,12)"východ</t>
  </si>
  <si>
    <t>(24,23+0,6+1,7)*(0,15+2,93+1,12)"západ</t>
  </si>
  <si>
    <t>-(0,9*0,6*13+1,3*2,14+3,494*3,0+1,42*2,5)"odečet otvorů</t>
  </si>
  <si>
    <t>15,54*(0,25+3,95)"jih</t>
  </si>
  <si>
    <t>-(1,75*0,65*2)"odečet otvorů</t>
  </si>
  <si>
    <t>(0,6+0,9+0,6+0,9)*0,2*13+(2,14+1,3+2,14)*0,2+(3,494+1,42+3,494+1,42)*0,2"ostění západ</t>
  </si>
  <si>
    <t>(0,6+0,9+0,6+0,9)*0,2*18"ostění východ</t>
  </si>
  <si>
    <t>(0,65+1,7+0,65+1,7)*0,2*2"ostění jih</t>
  </si>
  <si>
    <t>35</t>
  </si>
  <si>
    <t>622252001</t>
  </si>
  <si>
    <t>Montáž profilů kontaktního zateplení zakládacích soklových připevněných hmoždinkami</t>
  </si>
  <si>
    <t>1663310083</t>
  </si>
  <si>
    <t>https://podminky.urs.cz/item/CS_URS_2023_01/622252001</t>
  </si>
  <si>
    <t>36</t>
  </si>
  <si>
    <t>59051634</t>
  </si>
  <si>
    <t>profil zakládací Al tl 1,0mm pro ETICS pro izolant tl 140mm</t>
  </si>
  <si>
    <t>-1598132168</t>
  </si>
  <si>
    <t>24,23+1,0+0,8+15,54+0,6+24,23+1,7</t>
  </si>
  <si>
    <t>68,1*1,1 'Přepočtené koeficientem množství</t>
  </si>
  <si>
    <t>37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</si>
  <si>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</si>
  <si>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</si>
  <si>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941186232</t>
  </si>
  <si>
    <t>https://podminky.urs.cz/item/CS_URS_2023_01/622143004</t>
  </si>
  <si>
    <t>38</t>
  </si>
  <si>
    <t>28342205</t>
  </si>
  <si>
    <t>profil začišťovací PVC 6mm s výztužnou tkaninou pro ostění ETICS</t>
  </si>
  <si>
    <t>1122894516</t>
  </si>
  <si>
    <t>(0,6+0,9+0,6)*13+1,3+2,14+2,14+3,1+3,1+3,49+1,0+0,8"západ</t>
  </si>
  <si>
    <t>(0,6+0,9+0,6)*18"východ</t>
  </si>
  <si>
    <t>(0,65+1,7+0,65)*2"jih</t>
  </si>
  <si>
    <t>88,17*1,1 'Přepočtené koeficientem množství</t>
  </si>
  <si>
    <t>39</t>
  </si>
  <si>
    <t>622252002</t>
  </si>
  <si>
    <t>Montáž profilů kontaktního zateplení ostatních stěnových, dilatačních apod. lepených do tmelu</t>
  </si>
  <si>
    <t>207068764</t>
  </si>
  <si>
    <t>https://podminky.urs.cz/item/CS_URS_2023_01/622252002</t>
  </si>
  <si>
    <t>40</t>
  </si>
  <si>
    <t>59051510</t>
  </si>
  <si>
    <t>profil začišťovací s okapnicí PVC s výztužnou tkaninou pro nadpraží ETICS</t>
  </si>
  <si>
    <t>1900599712</t>
  </si>
  <si>
    <t>0,9*13+3,45+1,0+0,8+1,7*2+0,9*18"okna</t>
  </si>
  <si>
    <t>24,23+24,23"podhledy</t>
  </si>
  <si>
    <t>85,01*1,1 'Přepočtené koeficientem množství</t>
  </si>
  <si>
    <t>41</t>
  </si>
  <si>
    <t>59051516</t>
  </si>
  <si>
    <t>profil začišťovací PVC pro ostění vnitřních omítek</t>
  </si>
  <si>
    <t>2055590472</t>
  </si>
  <si>
    <t>ukončení pod parapetem</t>
  </si>
  <si>
    <t>(0,9*13)+1,2+0,8"západ</t>
  </si>
  <si>
    <t>0,9*18"východ</t>
  </si>
  <si>
    <t>1,7*2"jih</t>
  </si>
  <si>
    <t>33,3*1,1 'Přepočtené koeficientem množství</t>
  </si>
  <si>
    <t>42</t>
  </si>
  <si>
    <t>63127416</t>
  </si>
  <si>
    <t>profil rohový PVC 23x23mm s výztužnou tkaninou š 100mm pro ETICS</t>
  </si>
  <si>
    <t>-1470632668</t>
  </si>
  <si>
    <t>88,17"okna</t>
  </si>
  <si>
    <t>4,0*7+1,0*2"rohy objektu</t>
  </si>
  <si>
    <t>118,17*1,1 'Přepočtené koeficientem množství</t>
  </si>
  <si>
    <t>43</t>
  </si>
  <si>
    <t>622325121</t>
  </si>
  <si>
    <t>Omítka sanační vnějších ploch jádrová tloušťky do 15 mm nanášená ručně stěn</t>
  </si>
  <si>
    <t>1732351756</t>
  </si>
  <si>
    <t>https://podminky.urs.cz/item/CS_URS_2023_01/622325121</t>
  </si>
  <si>
    <t>44</t>
  </si>
  <si>
    <t>622325191</t>
  </si>
  <si>
    <t>Omítka sanační vnějších ploch jádrová tloušťky do 15 mm Příplatek k cenám za každých dalších i započatých 5 mm tloušťky omítky přes 15 mm stěn</t>
  </si>
  <si>
    <t>645532728</t>
  </si>
  <si>
    <t>https://podminky.urs.cz/item/CS_URS_2023_01/622325191</t>
  </si>
  <si>
    <t>19,2*1</t>
  </si>
  <si>
    <t>45</t>
  </si>
  <si>
    <t>622326121</t>
  </si>
  <si>
    <t>Omítka sanační vnějších ploch jednovrstvá tloušťky do 20 mm nanášená ručně stěn</t>
  </si>
  <si>
    <t>619397358</t>
  </si>
  <si>
    <t>https://podminky.urs.cz/item/CS_URS_2023_01/622326121</t>
  </si>
  <si>
    <t>46</t>
  </si>
  <si>
    <t>622328231</t>
  </si>
  <si>
    <t>Potažení vnějších ploch sanačním štukem tloušťky do 3,5 mm stěn</t>
  </si>
  <si>
    <t>-1182107807</t>
  </si>
  <si>
    <t>https://podminky.urs.cz/item/CS_URS_2023_01/622328231</t>
  </si>
  <si>
    <t>47</t>
  </si>
  <si>
    <t>622511112</t>
  </si>
  <si>
    <t>Omítka tenkovrstvá akrylátová vnějších ploch probarvená bez penetrace mozaiková střednězrnná stěn</t>
  </si>
  <si>
    <t>-2042046877</t>
  </si>
  <si>
    <t>https://podminky.urs.cz/item/CS_URS_2023_01/622511112</t>
  </si>
  <si>
    <t>48</t>
  </si>
  <si>
    <t>622531012</t>
  </si>
  <si>
    <t>Omítka tenkovrstvá silikonová vnějších ploch probarvená bez penetrace zatíraná, zrnitost 1,5 mm stěn</t>
  </si>
  <si>
    <t>-1900438416</t>
  </si>
  <si>
    <t>https://podminky.urs.cz/item/CS_URS_2023_01/622531012</t>
  </si>
  <si>
    <t>stěny</t>
  </si>
  <si>
    <t>49</t>
  </si>
  <si>
    <t>629991001</t>
  </si>
  <si>
    <t>Zakrytí vnějších ploch před znečištěním včetně pozdějšího odkrytí ploch podélných rovných (např. chodníků) fólií položenou volně</t>
  </si>
  <si>
    <t>1185636786</t>
  </si>
  <si>
    <t>https://podminky.urs.cz/item/CS_URS_2023_01/629991001</t>
  </si>
  <si>
    <t>50</t>
  </si>
  <si>
    <t>629991011</t>
  </si>
  <si>
    <t>Zakrytí vnějších ploch před znečištěním včetně pozdějšího odkrytí výplní otvorů a svislých ploch fólií přilepenou lepící páskou</t>
  </si>
  <si>
    <t>-2115959288</t>
  </si>
  <si>
    <t>https://podminky.urs.cz/item/CS_URS_2023_01/629991011</t>
  </si>
  <si>
    <t>(0,9*0,6)*18"východ</t>
  </si>
  <si>
    <t>(0,9*0,6*13)+(3,49+1,42)*3,0+1,3*2,145"západ</t>
  </si>
  <si>
    <t>(1,45*0,65)*2"jih</t>
  </si>
  <si>
    <t>16,8"poštovní schránka, rozvaděč</t>
  </si>
  <si>
    <t>51</t>
  </si>
  <si>
    <t>629995101</t>
  </si>
  <si>
    <t>Očištění vnějších ploch tlakovou vodou omytím</t>
  </si>
  <si>
    <t>-750558486</t>
  </si>
  <si>
    <t>https://podminky.urs.cz/item/CS_URS_2023_01/629995101</t>
  </si>
  <si>
    <t>23,57*0,6"podhled</t>
  </si>
  <si>
    <t>23,57*2,07"podhled</t>
  </si>
  <si>
    <t>52</t>
  </si>
  <si>
    <t>629999011</t>
  </si>
  <si>
    <t>Příplatky k cenám úprav vnějších povrchů za zvýšenou pracnost při provádění styku dvou barev nebo struktur na fasádě</t>
  </si>
  <si>
    <t>-1205513650</t>
  </si>
  <si>
    <t>https://podminky.urs.cz/item/CS_URS_2023_01/629999011</t>
  </si>
  <si>
    <t>53</t>
  </si>
  <si>
    <t>631311131</t>
  </si>
  <si>
    <t>Doplnění dosavadních mazanin prostým betonem s dodáním hmot, bez potěru, plochy jednotlivě do 1 m2 a tl. přes 80 mm</t>
  </si>
  <si>
    <t>-1458454498</t>
  </si>
  <si>
    <t>https://podminky.urs.cz/item/CS_URS_2023_01/631311131</t>
  </si>
  <si>
    <t>Poznámka k položce:
pro nerezovou vanu venkovní čistící zóny</t>
  </si>
  <si>
    <t>1*0,5*0,1</t>
  </si>
  <si>
    <t>((1+0,5+1+0,5)*0,2)*0,1</t>
  </si>
  <si>
    <t>Ostatní konstrukce a práce, bourání</t>
  </si>
  <si>
    <t>54</t>
  </si>
  <si>
    <t>9.R01</t>
  </si>
  <si>
    <t xml:space="preserve">Demontáž reklamních bannerů šetrným způsob s uložením pro opětovné použití, zpětná montáž </t>
  </si>
  <si>
    <t>kus</t>
  </si>
  <si>
    <t>vlastní</t>
  </si>
  <si>
    <t>-756083050</t>
  </si>
  <si>
    <t>55</t>
  </si>
  <si>
    <t>9.R02</t>
  </si>
  <si>
    <t xml:space="preserve">Demontáž světelné reklamy šetrným způsob s uložením pro opětovné použití, zpětná montáž </t>
  </si>
  <si>
    <t>-515953744</t>
  </si>
  <si>
    <t>56</t>
  </si>
  <si>
    <t>916331112</t>
  </si>
  <si>
    <t>Osazení zahradního obrubníku betonového s ložem tl. od 50 do 100 mm z betonu prostého tř. C 12/15 s boční opěrou z betonu prostého tř. C 12/15</t>
  </si>
  <si>
    <t>1255391151</t>
  </si>
  <si>
    <t>https://podminky.urs.cz/item/CS_URS_2023_01/916331112</t>
  </si>
  <si>
    <t>57</t>
  </si>
  <si>
    <t>59217011</t>
  </si>
  <si>
    <t>obrubník betonový zahradní 500x50x200mm</t>
  </si>
  <si>
    <t>311650210</t>
  </si>
  <si>
    <t>15,54"jih</t>
  </si>
  <si>
    <t>24,23+0,6"východ</t>
  </si>
  <si>
    <t>24,23+0,6"západ</t>
  </si>
  <si>
    <t>65,2*1,1 'Přepočtené koeficientem množství</t>
  </si>
  <si>
    <t>58</t>
  </si>
  <si>
    <t>941221111</t>
  </si>
  <si>
    <t>Montáž lešení řadového rámového těžkého pracovního s podlahami s provozním zatížením tř. 4 do 300 kg/m2 šířky tř. SW09 od 0,9 do 1,2 m, výšky do 10 m</t>
  </si>
  <si>
    <t>-1139767733</t>
  </si>
  <si>
    <t>https://podminky.urs.cz/item/CS_URS_2023_01/941221111</t>
  </si>
  <si>
    <t>Poznámka k položce:
lešení musí být uzemněno proti oblesku a provedena revize
včetně okopových plechů, vnějšího a vnitřního zábradlí, ukotvení</t>
  </si>
  <si>
    <t>(24,23+1,5)*5,0"východ</t>
  </si>
  <si>
    <t>128,65"západ</t>
  </si>
  <si>
    <t>15,54*5,0"jih</t>
  </si>
  <si>
    <t>59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</si>
  <si>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</si>
  <si>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</si>
  <si>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-110885561</t>
  </si>
  <si>
    <t>https://podminky.urs.cz/item/CS_URS_2023_01/941221211</t>
  </si>
  <si>
    <t>335*60</t>
  </si>
  <si>
    <t>60</t>
  </si>
  <si>
    <t>941221312</t>
  </si>
  <si>
    <t>Odborná prohlídka lešení řadového rámového těžkého pracovního s podlahami s provozním zatížením tř. 4 do 300 kg/m2 šířky tř. SW09 od 0,9 do 1,2 m výšky do 25 m, celkové plochy do 500 m2 zakrytého sítí</t>
  </si>
  <si>
    <t>-809494990</t>
  </si>
  <si>
    <t>https://podminky.urs.cz/item/CS_URS_2023_01/941221312</t>
  </si>
  <si>
    <t>61</t>
  </si>
  <si>
    <t>941221811</t>
  </si>
  <si>
    <t>Demontáž lešení řadového rámového těžkého pracovního s provozním zatížením tř. 4 do 300 kg/m2 šířky tř. SW09 od 0,9 do 1,2 m, výšky do 10 m</t>
  </si>
  <si>
    <t>-1930314542</t>
  </si>
  <si>
    <t>https://podminky.urs.cz/item/CS_URS_2023_01/941221811</t>
  </si>
  <si>
    <t>62</t>
  </si>
  <si>
    <t>944511111</t>
  </si>
  <si>
    <t>Montáž ochranné sítě zavěšené na konstrukci lešení z textilie z umělých vláken</t>
  </si>
  <si>
    <t>1377385860</t>
  </si>
  <si>
    <t>https://podminky.urs.cz/item/CS_URS_2023_01/944511111</t>
  </si>
  <si>
    <t>63</t>
  </si>
  <si>
    <t>944511211</t>
  </si>
  <si>
    <t>Montáž ochranné sítě Příplatek za první a každý další den použití sítě k ceně -1111</t>
  </si>
  <si>
    <t>-1938485200</t>
  </si>
  <si>
    <t>https://podminky.urs.cz/item/CS_URS_2023_01/944511211</t>
  </si>
  <si>
    <t>64</t>
  </si>
  <si>
    <t>944511811</t>
  </si>
  <si>
    <t>Demontáž ochranné sítě zavěšené na konstrukci lešení z textilie z umělých vláken</t>
  </si>
  <si>
    <t>-525420872</t>
  </si>
  <si>
    <t>https://podminky.urs.cz/item/CS_URS_2023_01/944511811</t>
  </si>
  <si>
    <t>65</t>
  </si>
  <si>
    <t>944711112</t>
  </si>
  <si>
    <t>Montáž záchytné stříšky zřizované současně s lehkým nebo těžkým lešením, šířky přes 1,5 do 2,0 m</t>
  </si>
  <si>
    <t>-446938686</t>
  </si>
  <si>
    <t>https://podminky.urs.cz/item/CS_URS_2023_01/944711112</t>
  </si>
  <si>
    <t>2,4+1,0+2,4+1,50+7,1"nad vstupy a schodištěm</t>
  </si>
  <si>
    <t>66</t>
  </si>
  <si>
    <t>944711212</t>
  </si>
  <si>
    <t>Montáž záchytné stříšky Příplatek za první a každý další den použití záchytné stříšky k ceně -1112</t>
  </si>
  <si>
    <t>1940964586</t>
  </si>
  <si>
    <t>https://podminky.urs.cz/item/CS_URS_2023_01/944711212</t>
  </si>
  <si>
    <t>14,4*60</t>
  </si>
  <si>
    <t>67</t>
  </si>
  <si>
    <t>944711812</t>
  </si>
  <si>
    <t>Demontáž záchytné stříšky zřizované současně s lehkým nebo těžkým lešením, šířky přes 1,5 do 2,0 m</t>
  </si>
  <si>
    <t>-514819813</t>
  </si>
  <si>
    <t>https://podminky.urs.cz/item/CS_URS_2023_01/944711812</t>
  </si>
  <si>
    <t>68</t>
  </si>
  <si>
    <t>949101111</t>
  </si>
  <si>
    <t>Lešení pomocné pracovní pro objekty pozemních staveb pro zatížení do 150 kg/m2, o výšce lešeňové podlahy do 1,9 m</t>
  </si>
  <si>
    <t>-2131884302</t>
  </si>
  <si>
    <t>https://podminky.urs.cz/item/CS_URS_2023_01/949101111</t>
  </si>
  <si>
    <t>Poznámka k položce:
pro podhledy</t>
  </si>
  <si>
    <t>(23,57*2,5)*2"podhledy</t>
  </si>
  <si>
    <t>69</t>
  </si>
  <si>
    <t>952901106</t>
  </si>
  <si>
    <t>Čištění budov při provádění oprav a udržovacích prací oken dvojitých nebo zdvojených omytím, plochy do přes 0,6 do 1,5 m2</t>
  </si>
  <si>
    <t>516837806</t>
  </si>
  <si>
    <t>https://podminky.urs.cz/item/CS_URS_2023_01/952901106</t>
  </si>
  <si>
    <t>(0,6*0,9*18)</t>
  </si>
  <si>
    <t>(0,9*0,6*13+1,3*2,14+3,494*3,0+1,42*2,5)</t>
  </si>
  <si>
    <t>(1,75*0,65*2)</t>
  </si>
  <si>
    <t>70</t>
  </si>
  <si>
    <t>965042221</t>
  </si>
  <si>
    <t>Bourání mazanin betonových nebo z litého asfaltu tl. přes 100 mm, plochy do 1 m2</t>
  </si>
  <si>
    <t>252318466</t>
  </si>
  <si>
    <t>https://podminky.urs.cz/item/CS_URS_2023_01/965042221</t>
  </si>
  <si>
    <t>1,1*0,6*0,2</t>
  </si>
  <si>
    <t>71</t>
  </si>
  <si>
    <t>967042712</t>
  </si>
  <si>
    <t>Odsekání zdiva degradovaného plošné tl do 100 mm</t>
  </si>
  <si>
    <t>-918427308</t>
  </si>
  <si>
    <t>https://podminky.urs.cz/item/CS_URS_2023_01/967042712</t>
  </si>
  <si>
    <t>72</t>
  </si>
  <si>
    <t>976083131</t>
  </si>
  <si>
    <t>Vybourání drobných zámečnických a jiných konstrukcí nožových škrabáků, stoupacích želez, komínových konzol apod., ze zdiva cihelného</t>
  </si>
  <si>
    <t>1125022347</t>
  </si>
  <si>
    <t>https://podminky.urs.cz/item/CS_URS_2023_01/976083131</t>
  </si>
  <si>
    <t>4"svítidla</t>
  </si>
  <si>
    <t>4"informační tabule</t>
  </si>
  <si>
    <t>24"větrací mřížky</t>
  </si>
  <si>
    <t>73</t>
  </si>
  <si>
    <t>977311114</t>
  </si>
  <si>
    <t>Řezání stávajících betonových mazanin bez vyztužení hloubky přes 150 do 200 mm</t>
  </si>
  <si>
    <t>-1977650569</t>
  </si>
  <si>
    <t>https://podminky.urs.cz/item/CS_URS_2023_01/977311114</t>
  </si>
  <si>
    <t>1,1+0,6+1,1+0,6</t>
  </si>
  <si>
    <t>74</t>
  </si>
  <si>
    <t>978019331</t>
  </si>
  <si>
    <t>Otlučení vápenných nebo vápenocementových omítek vnějších ploch s vyškrabáním spar a s očištěním zdiva stupně členitosti 3 až 5, v rozsahu přes 10 do 20 %</t>
  </si>
  <si>
    <t>-693568418</t>
  </si>
  <si>
    <t>https://podminky.urs.cz/item/CS_URS_2023_01/978019331</t>
  </si>
  <si>
    <t>75</t>
  </si>
  <si>
    <t>978023411</t>
  </si>
  <si>
    <t>Vyškrabání cementové malty ze spár zdiva cihelného mimo komínového</t>
  </si>
  <si>
    <t>-737067202</t>
  </si>
  <si>
    <t>https://podminky.urs.cz/item/CS_URS_2023_01/978023411</t>
  </si>
  <si>
    <t>76</t>
  </si>
  <si>
    <t>978059641</t>
  </si>
  <si>
    <t>Odsekání obkladů stěn včetně otlučení podkladní omítky až na zdivo z obkládaček vnějších, z jakýchkoliv materiálů, plochy přes 1 m2</t>
  </si>
  <si>
    <t>-2044532469</t>
  </si>
  <si>
    <t>https://podminky.urs.cz/item/CS_URS_2023_01/978059641</t>
  </si>
  <si>
    <t>(24,24+0,6+1,7+24,24+15,54)*0,40"kabřincový obklad</t>
  </si>
  <si>
    <t>77</t>
  </si>
  <si>
    <t>985131311</t>
  </si>
  <si>
    <t>Očištění ploch stěn, rubu kleneb a podlah ruční dočištění ocelovými kartáči</t>
  </si>
  <si>
    <t>-1636874409</t>
  </si>
  <si>
    <t>https://podminky.urs.cz/item/CS_URS_2023_01/985131311</t>
  </si>
  <si>
    <t>78</t>
  </si>
  <si>
    <t>985311113</t>
  </si>
  <si>
    <t>Reprofilace betonu sanačními maltami na polymercementové bázi ručně podlah, tloušťky přes 20 do 30 mm</t>
  </si>
  <si>
    <t>-1024060618</t>
  </si>
  <si>
    <t>https://podminky.urs.cz/item/CS_URS_2023_01/985311113</t>
  </si>
  <si>
    <t>21,0*1,6"chodník západ</t>
  </si>
  <si>
    <t>79</t>
  </si>
  <si>
    <t>993111111</t>
  </si>
  <si>
    <t>Dovoz a odvoz lešení včetně naložení a složení řadového, na vzdálenost do 10 km</t>
  </si>
  <si>
    <t>-1146593561</t>
  </si>
  <si>
    <t>https://podminky.urs.cz/item/CS_URS_2023_01/993111111</t>
  </si>
  <si>
    <t>80</t>
  </si>
  <si>
    <t>993111119</t>
  </si>
  <si>
    <t>Dovoz a odvoz lešení včetně naložení a složení řadového, na vzdálenost Příplatek k ceně za každých dalších i započatých 10 km přes 10 km</t>
  </si>
  <si>
    <t>1520813433</t>
  </si>
  <si>
    <t>https://podminky.urs.cz/item/CS_URS_2023_01/993111119</t>
  </si>
  <si>
    <t>Poznámka k položce:
do 100km od stavby</t>
  </si>
  <si>
    <t>335*10</t>
  </si>
  <si>
    <t>997</t>
  </si>
  <si>
    <t>Přesun sutě</t>
  </si>
  <si>
    <t>81</t>
  </si>
  <si>
    <t>997013211</t>
  </si>
  <si>
    <t>Vnitrostaveništní doprava suti a vybouraných hmot vodorovně do 50 m svisle ručně pro budovy a haly výšky do 6 m</t>
  </si>
  <si>
    <t>-404970502</t>
  </si>
  <si>
    <t>https://podminky.urs.cz/item/CS_URS_2023_01/997013211</t>
  </si>
  <si>
    <t>82</t>
  </si>
  <si>
    <t>997013501</t>
  </si>
  <si>
    <t>Odvoz suti a vybouraných hmot na skládku nebo meziskládku se složením, na vzdálenost do 1 km</t>
  </si>
  <si>
    <t>-1299401174</t>
  </si>
  <si>
    <t>https://podminky.urs.cz/item/CS_URS_2023_01/997013501</t>
  </si>
  <si>
    <t>83</t>
  </si>
  <si>
    <t>997013509</t>
  </si>
  <si>
    <t>Odvoz suti a vybouraných hmot na skládku nebo meziskládku se složením, na vzdálenost Příplatek k ceně za každý další i započatý 1 km přes 1 km</t>
  </si>
  <si>
    <t>-41332172</t>
  </si>
  <si>
    <t>https://podminky.urs.cz/item/CS_URS_2023_01/997013509</t>
  </si>
  <si>
    <t>Poznámka k položce:
do 8km od stavby</t>
  </si>
  <si>
    <t>41,009*8</t>
  </si>
  <si>
    <t>84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</si>
  <si>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</si>
  <si>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</si>
  <si>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-2008075360</t>
  </si>
  <si>
    <t>https://podminky.urs.cz/item/CS_URS_2023_01/997013609</t>
  </si>
  <si>
    <t>85</t>
  </si>
  <si>
    <t>997013811</t>
  </si>
  <si>
    <t>Poplatek za uložení stavebního odpadu na skládce (skládkovné) dřevěného zatříděného do Katalogu odpadů pod kódem 17 02 01</t>
  </si>
  <si>
    <t>-724240348</t>
  </si>
  <si>
    <t>https://podminky.urs.cz/item/CS_URS_2023_01/997013811</t>
  </si>
  <si>
    <t>998</t>
  </si>
  <si>
    <t>Přesun hmot</t>
  </si>
  <si>
    <t>86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</si>
  <si>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</si>
  <si>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</si>
  <si>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-1309504891</t>
  </si>
  <si>
    <t>https://podminky.urs.cz/item/CS_URS_2023_01/998011001</t>
  </si>
  <si>
    <t>PSV</t>
  </si>
  <si>
    <t>Práce a dodávky PSV</t>
  </si>
  <si>
    <t>711</t>
  </si>
  <si>
    <t>Izolace proti vodě, vlhkosti a plynům</t>
  </si>
  <si>
    <t>87</t>
  </si>
  <si>
    <t>711113127</t>
  </si>
  <si>
    <t>Izolace proti zemní vlhkosti natěradly a tmely za studena na ploše svislé S těsnicí stěrkou jednosložkovu na bázi cementu</t>
  </si>
  <si>
    <t>221661726</t>
  </si>
  <si>
    <t>https://podminky.urs.cz/item/CS_URS_2023_01/711113127</t>
  </si>
  <si>
    <t>18"opravy kolem iz.soklu</t>
  </si>
  <si>
    <t>88</t>
  </si>
  <si>
    <t>711442559</t>
  </si>
  <si>
    <t>Provedení izolace proti povrchové a podpovrchové tlakové vodě pásy přitavením NAIP na ploše svislé S</t>
  </si>
  <si>
    <t>120680368</t>
  </si>
  <si>
    <t>https://podminky.urs.cz/item/CS_URS_2023_01/711442559</t>
  </si>
  <si>
    <t>89</t>
  </si>
  <si>
    <t>62832001</t>
  </si>
  <si>
    <t>pás asfaltový natavitelný oxidovaný tl 3,5mm typu V60 S35 s vložkou ze skleněné rohože, s jemnozrnným minerálním posypem</t>
  </si>
  <si>
    <t>1066837181</t>
  </si>
  <si>
    <t>26,52"nová hydroizolace za soklem; 1 vrstva</t>
  </si>
  <si>
    <t>26,52"nová hydroizolace za soklem; 2 vrstva</t>
  </si>
  <si>
    <t>53,04*1,221 'Přepočtené koeficientem množství</t>
  </si>
  <si>
    <t>90</t>
  </si>
  <si>
    <t>711161115</t>
  </si>
  <si>
    <t>Izolace proti zemní vlhkosti a beztlakové vodě nopovými fóliemi na ploše vodorovné V vrstva ochranná, odvětrávací a drenážní výška nopku 20,0 mm, tl. fólie do 1,0 mm</t>
  </si>
  <si>
    <t>-634162941</t>
  </si>
  <si>
    <t>https://podminky.urs.cz/item/CS_URS_2023_01/711161115</t>
  </si>
  <si>
    <t>40,356"v rozsahu dmtž kabřince</t>
  </si>
  <si>
    <t>91</t>
  </si>
  <si>
    <t>711491176</t>
  </si>
  <si>
    <t>Provedení doplňků izolace proti vodě připevnění izolace ukončovací lištou</t>
  </si>
  <si>
    <t>1250002942</t>
  </si>
  <si>
    <t>https://podminky.urs.cz/item/CS_URS_2023_01/711491176</t>
  </si>
  <si>
    <t>92</t>
  </si>
  <si>
    <t>28323049</t>
  </si>
  <si>
    <t>lišta ukončovací</t>
  </si>
  <si>
    <t>-61932198</t>
  </si>
  <si>
    <t>93</t>
  </si>
  <si>
    <t>998711102</t>
  </si>
  <si>
    <t>Přesun hmot pro izolace proti vodě, vlhkosti a plynům stanovený z hmotnosti přesunovaného materiálu vodorovná dopravní vzdálenost do 50 m v objektech výšky přes 6 do 12 m</t>
  </si>
  <si>
    <t>1502324697</t>
  </si>
  <si>
    <t>https://podminky.urs.cz/item/CS_URS_2023_01/998711102</t>
  </si>
  <si>
    <t>741</t>
  </si>
  <si>
    <t>Elektroinstalace - silnoproud</t>
  </si>
  <si>
    <t>94</t>
  </si>
  <si>
    <t>741.R01</t>
  </si>
  <si>
    <t>Prodloužení kabelových vývodů s použitím instalační krabice do zateplovacího systému, elektro kabelu, svorek včetně zapojení vodičů</t>
  </si>
  <si>
    <t>-1917332253</t>
  </si>
  <si>
    <t>Poznámka k položce:
prodlužovací kabel bude zvolen na místě dle stávajícího typu</t>
  </si>
  <si>
    <t>95</t>
  </si>
  <si>
    <t>741110002.1</t>
  </si>
  <si>
    <t>Montáž trubek elektroinstalačních s nasunutím nebo našroubováním do krabic plastových tuhých, uložených pevně, vnější Ø přes 23 do 35 mm</t>
  </si>
  <si>
    <t>1514296158</t>
  </si>
  <si>
    <t>https://podminky.urs.cz/item/CS_URS_2023_01/741110002.1</t>
  </si>
  <si>
    <t>96</t>
  </si>
  <si>
    <t>34571094.1</t>
  </si>
  <si>
    <t>trubka elektroinstalační tuhá z PVC D 28,6/32 mm, délka 3m</t>
  </si>
  <si>
    <t>710965887</t>
  </si>
  <si>
    <t>97</t>
  </si>
  <si>
    <t>741112022</t>
  </si>
  <si>
    <t>Montáž krabic elektroinstalačních bez napojení na trubky a lišty, demontáže a montáže víčka a přístroje protahovacích nebo odbočných nástěnných plastových čtyřhranných, vel. do 160x160 mm</t>
  </si>
  <si>
    <t>1213238138</t>
  </si>
  <si>
    <t>https://podminky.urs.cz/item/CS_URS_2023_01/741112022</t>
  </si>
  <si>
    <t>98</t>
  </si>
  <si>
    <t>34571480</t>
  </si>
  <si>
    <t>krabice v uzavřeném provedení PP s krytím IP 66 čtvercová 125x125mm</t>
  </si>
  <si>
    <t>-116704002</t>
  </si>
  <si>
    <t>Poznámka k položce:
příprava pro připojení/ukončení k přístrojům</t>
  </si>
  <si>
    <t>99</t>
  </si>
  <si>
    <t>741112801</t>
  </si>
  <si>
    <t>Demotáž elektroinstalačních lišt a kanálů nástěnných uložených pevně vkládacích</t>
  </si>
  <si>
    <t>-1113583751</t>
  </si>
  <si>
    <t>https://podminky.urs.cz/item/CS_URS_2023_01/741112801</t>
  </si>
  <si>
    <t>100</t>
  </si>
  <si>
    <t>741122851</t>
  </si>
  <si>
    <t>Demontáž kabelů měděných uložených volně nebo v liště plných kulatých počtu a průřezu žil 2x1,5 až 6 mm2, 3x1,5 až 10 mm2, 4x1,5 až 10 mm2, 5x1,5 až 6 mm2, 7x1,5 až 4 mm2, 12x1,5 mm2</t>
  </si>
  <si>
    <t>35267411</t>
  </si>
  <si>
    <t>https://podminky.urs.cz/item/CS_URS_2023_01/741122851</t>
  </si>
  <si>
    <t>101</t>
  </si>
  <si>
    <t>741122122</t>
  </si>
  <si>
    <t>Montáž kabelů měděných bez ukončení uložených v trubkách zatažených plných kulatých nebo bezhalogenových (např. CYKY) počtu a průřezu žil 3x1,5 až 6 mm2</t>
  </si>
  <si>
    <t>8687734</t>
  </si>
  <si>
    <t>https://podminky.urs.cz/item/CS_URS_2023_01/741122122</t>
  </si>
  <si>
    <t>102</t>
  </si>
  <si>
    <t>34111036</t>
  </si>
  <si>
    <t>kabel instalační jádro Cu plné izolace PVC plášť PVC 450/750V (CYKY) 3x2,5mm2</t>
  </si>
  <si>
    <t>2087517929</t>
  </si>
  <si>
    <t>Poznámka k položce:
požární uzávěry jsou obsahem stavební části</t>
  </si>
  <si>
    <t>103</t>
  </si>
  <si>
    <t>741130001</t>
  </si>
  <si>
    <t>Ukončení vodičů izolovaných s označením a zapojením v rozváděči nebo na přístroji, průřezu žíly do 2,5 mm2</t>
  </si>
  <si>
    <t>-1687979345</t>
  </si>
  <si>
    <t>https://podminky.urs.cz/item/CS_URS_2023_01/741130001</t>
  </si>
  <si>
    <t>104</t>
  </si>
  <si>
    <t>741130021</t>
  </si>
  <si>
    <t>Ukončení vodičů izolovaných s označením a zapojením na svorkovnici s otevřením a uzavřením krytu, průřezu žíly do 2,5 mm2</t>
  </si>
  <si>
    <t>-982623098</t>
  </si>
  <si>
    <t>https://podminky.urs.cz/item/CS_URS_2023_01/741130021</t>
  </si>
  <si>
    <t>105</t>
  </si>
  <si>
    <t>741372861</t>
  </si>
  <si>
    <t>Demontáž svítidla exteriérového se standardní paticí nebo int. zdrojem přisazeného bez zachování funkčnosti</t>
  </si>
  <si>
    <t>-2142648812</t>
  </si>
  <si>
    <t>https://podminky.urs.cz/item/CS_URS_2023_01/741372861</t>
  </si>
  <si>
    <t>106</t>
  </si>
  <si>
    <t>741374900</t>
  </si>
  <si>
    <t>Demontáž svítidla exteriérového s int. zdrojem přisazeného nástěnného nebo uloženého na výložnících se zachováním funkčnosti</t>
  </si>
  <si>
    <t>-399054834</t>
  </si>
  <si>
    <t>https://podminky.urs.cz/item/CS_URS_2023_01/741374900</t>
  </si>
  <si>
    <t>Poznámka k položce:
dmtž provést šetrně, svítidla budou použita znovu po ukončení prací</t>
  </si>
  <si>
    <t>107</t>
  </si>
  <si>
    <t>741372063</t>
  </si>
  <si>
    <t>Montáž svítidlo exteriérové přisazené nástěnné hranaté nebo kruhové se zapojením vodičů</t>
  </si>
  <si>
    <t>-2117770432</t>
  </si>
  <si>
    <t>https://podminky.urs.cz/item/CS_URS_2023_01/741372063</t>
  </si>
  <si>
    <t>Poznámka k položce:
zpětná montáž po dokončení prací na fasádě</t>
  </si>
  <si>
    <t>108</t>
  </si>
  <si>
    <t>741372152</t>
  </si>
  <si>
    <t>Montáž svítidlo exteriérové závěsné reklamní na výložnících se zapojením vodičů</t>
  </si>
  <si>
    <t>-1835378024</t>
  </si>
  <si>
    <t>https://podminky.urs.cz/item/CS_URS_2023_01/741372152</t>
  </si>
  <si>
    <t>109</t>
  </si>
  <si>
    <t>741372067</t>
  </si>
  <si>
    <t>Montáž svítidel s integrovaným zdrojem LED se zapojením vodičů exteriérových přisazených nástěnných reflektorových se samostatným nebo integrovaným pohybovým čidlem</t>
  </si>
  <si>
    <t>332807108</t>
  </si>
  <si>
    <t>https://podminky.urs.cz/item/CS_URS_2023_01/741372067</t>
  </si>
  <si>
    <t>110</t>
  </si>
  <si>
    <t>348450051</t>
  </si>
  <si>
    <t>svítidlo exteriérové nástěnné přisazené LED 1000-1500lm s pohybovým čidlem</t>
  </si>
  <si>
    <t>-1960983406</t>
  </si>
  <si>
    <t>111</t>
  </si>
  <si>
    <t>741420001</t>
  </si>
  <si>
    <t>Montáž hromosvodného vedení svodových drátů nebo lan s podpěrami, Ø do 10 mm</t>
  </si>
  <si>
    <t>900367579</t>
  </si>
  <si>
    <t>https://podminky.urs.cz/item/CS_URS_2023_01/741420001</t>
  </si>
  <si>
    <t>Poznámka k položce:
včetně držáku pro vedení jímače po fasádě</t>
  </si>
  <si>
    <t>6*6,5"svislé hromosvodové vedení po nové fasádě</t>
  </si>
  <si>
    <t>112</t>
  </si>
  <si>
    <t>35441077</t>
  </si>
  <si>
    <t>drát D 8mm AlMgSi</t>
  </si>
  <si>
    <t>-1137080423</t>
  </si>
  <si>
    <t>39*0,25</t>
  </si>
  <si>
    <t>113</t>
  </si>
  <si>
    <t>741420020</t>
  </si>
  <si>
    <t>Montáž svorka hromosvodná universální</t>
  </si>
  <si>
    <t>-2077687166</t>
  </si>
  <si>
    <t>https://podminky.urs.cz/item/CS_URS_2023_01/741420020</t>
  </si>
  <si>
    <t>35431001</t>
  </si>
  <si>
    <t>svorka uzemnění AlMgSi univerzální</t>
  </si>
  <si>
    <t>1773774395</t>
  </si>
  <si>
    <t>115</t>
  </si>
  <si>
    <t>741420051</t>
  </si>
  <si>
    <t>Montáž hromosvodného vedení ochranných prvků úhelníků nebo trubek s držáky do zdiva</t>
  </si>
  <si>
    <t>1752505942</t>
  </si>
  <si>
    <t>https://podminky.urs.cz/item/CS_URS_2023_01/741420051</t>
  </si>
  <si>
    <t>116</t>
  </si>
  <si>
    <t>35441830</t>
  </si>
  <si>
    <t>úhelník ochranný na ochranu svodu - 1700mm, FeZn</t>
  </si>
  <si>
    <t>-1812100483</t>
  </si>
  <si>
    <t>117</t>
  </si>
  <si>
    <t>741421811</t>
  </si>
  <si>
    <t>Demontáž hromosvodného vedení bez zachování funkčnosti svodových drátů nebo lan kolmého svodu, průměru do 8 mm</t>
  </si>
  <si>
    <t>-300062297</t>
  </si>
  <si>
    <t>https://podminky.urs.cz/item/CS_URS_2023_01/741421811</t>
  </si>
  <si>
    <t>118</t>
  </si>
  <si>
    <t>741421873</t>
  </si>
  <si>
    <t>Demontáž hromosvodného vedení doplňků ochranných úhelníků, délky přes 1,4 m</t>
  </si>
  <si>
    <t>-962785607</t>
  </si>
  <si>
    <t>https://podminky.urs.cz/item/CS_URS_2023_01/741421873</t>
  </si>
  <si>
    <t>119</t>
  </si>
  <si>
    <t>741810001</t>
  </si>
  <si>
    <t>Zkoušky a prohlídky elektrických rozvodů a zařízení celková prohlídka a vyhotovení revizní zprávy pro objem montážních prací do 100 tis. Kč</t>
  </si>
  <si>
    <t>-1954420006</t>
  </si>
  <si>
    <t>https://podminky.urs.cz/item/CS_URS_2023_01/741810001</t>
  </si>
  <si>
    <t>120</t>
  </si>
  <si>
    <t>741820001</t>
  </si>
  <si>
    <t>Měření zemních odporů zemniče</t>
  </si>
  <si>
    <t>-126311091</t>
  </si>
  <si>
    <t>https://podminky.urs.cz/item/CS_URS_2023_01/741820001</t>
  </si>
  <si>
    <t>121</t>
  </si>
  <si>
    <t>998741101</t>
  </si>
  <si>
    <t>Přesun hmot pro silnoproud stanovený z hmotnosti přesunovaného materiálu vodorovná dopravní vzdálenost do 50 m v objektech výšky do 6 m</t>
  </si>
  <si>
    <t>-267891757</t>
  </si>
  <si>
    <t>https://podminky.urs.cz/item/CS_URS_2023_01/998741101</t>
  </si>
  <si>
    <t>751</t>
  </si>
  <si>
    <t>Vzduchotechnika</t>
  </si>
  <si>
    <t>122</t>
  </si>
  <si>
    <t>751398822</t>
  </si>
  <si>
    <t>Demontáž ostatních zařízení větrací mřížky stěnové, průřezu přes 0,040 do 0,100 m2</t>
  </si>
  <si>
    <t>-1482285380</t>
  </si>
  <si>
    <t>https://podminky.urs.cz/item/CS_URS_2023_01/751398822</t>
  </si>
  <si>
    <t>123</t>
  </si>
  <si>
    <t>751398011</t>
  </si>
  <si>
    <t>Montáž ostatních zařízení větrací mřížky na kruhové potrubí, průměru do 100 mm</t>
  </si>
  <si>
    <t>-1794575138</t>
  </si>
  <si>
    <t>https://podminky.urs.cz/item/CS_URS_2023_01/751398011</t>
  </si>
  <si>
    <t>124</t>
  </si>
  <si>
    <t>42972885</t>
  </si>
  <si>
    <t>mřížka větrací kruhová plastová se síťkou D 80-125mm</t>
  </si>
  <si>
    <t>486132486</t>
  </si>
  <si>
    <t>125</t>
  </si>
  <si>
    <t>751398022</t>
  </si>
  <si>
    <t>Montáž ostatních zařízení větrací mřížky stěnové, průřezu přes 0,04 do 0,100 m2</t>
  </si>
  <si>
    <t>-1722941705</t>
  </si>
  <si>
    <t>https://podminky.urs.cz/item/CS_URS_2023_01/751398022</t>
  </si>
  <si>
    <t>126</t>
  </si>
  <si>
    <t>42972306</t>
  </si>
  <si>
    <t>mřížka stěnová otevřená jednořadá hliníková 300x300mm</t>
  </si>
  <si>
    <t>1267240441</t>
  </si>
  <si>
    <t>127</t>
  </si>
  <si>
    <t>42972466</t>
  </si>
  <si>
    <t>mřížka stěnová uzavřená plastová 400x400mm</t>
  </si>
  <si>
    <t>88052630</t>
  </si>
  <si>
    <t>128</t>
  </si>
  <si>
    <t>751398051</t>
  </si>
  <si>
    <t>Montáž ostatních zařízení protidešťové žaluzie nebo žaluziové klapky na čtyřhranné potrubí, průřezu do 0,150 m2</t>
  </si>
  <si>
    <t>-497870166</t>
  </si>
  <si>
    <t>https://podminky.urs.cz/item/CS_URS_2023_01/751398051</t>
  </si>
  <si>
    <t>129</t>
  </si>
  <si>
    <t>998751101</t>
  </si>
  <si>
    <t>Přesun hmot pro vzduchotechniku stanovený z hmotnosti přesunovaného materiálu vodorovná dopravní vzdálenost do 100 m v objektech výšky do 12 m</t>
  </si>
  <si>
    <t>470094845</t>
  </si>
  <si>
    <t>https://podminky.urs.cz/item/CS_URS_2023_01/998751101</t>
  </si>
  <si>
    <t>762</t>
  </si>
  <si>
    <t>Konstrukce tesařské</t>
  </si>
  <si>
    <t>130</t>
  </si>
  <si>
    <t>762512255</t>
  </si>
  <si>
    <t>Montáž kce podkladové z desek dřevotřískových nebo cementotřískových kotvením do betonového podkladu</t>
  </si>
  <si>
    <t>-2048042663</t>
  </si>
  <si>
    <t>https://podminky.urs.cz/item/CS_URS_2023_01/762512255</t>
  </si>
  <si>
    <t>131</t>
  </si>
  <si>
    <t>60726244</t>
  </si>
  <si>
    <t>deska dřevoštěpková OSB 3 ostrá hrana nebroušená tl 18mm</t>
  </si>
  <si>
    <t>437919712</t>
  </si>
  <si>
    <t>66,3*0,5"opláštění atiky</t>
  </si>
  <si>
    <t>33,15*1,1 'Přepočtené koeficientem množství</t>
  </si>
  <si>
    <t>132</t>
  </si>
  <si>
    <t>998762101</t>
  </si>
  <si>
    <t>Přesun hmot pro konstrukce tesařské stanovený z hmotnosti přesunovaného materiálu vodorovná dopravní vzdálenost do 50 m v objektech výšky do 6 m</t>
  </si>
  <si>
    <t>1463001802</t>
  </si>
  <si>
    <t>https://podminky.urs.cz/item/CS_URS_2023_01/998762101</t>
  </si>
  <si>
    <t>764</t>
  </si>
  <si>
    <t>Konstrukce klempířské</t>
  </si>
  <si>
    <t>133</t>
  </si>
  <si>
    <t>764002841</t>
  </si>
  <si>
    <t>Demontáž klempířských konstrukcí oplechování horních ploch zdí a nadezdívek do suti</t>
  </si>
  <si>
    <t>439525251</t>
  </si>
  <si>
    <t>https://podminky.urs.cz/item/CS_URS_2023_01/764002841</t>
  </si>
  <si>
    <t>134</t>
  </si>
  <si>
    <t>764002851</t>
  </si>
  <si>
    <t>Demontáž klempířských konstrukcí oplechování parapetů do suti</t>
  </si>
  <si>
    <t>1408094728</t>
  </si>
  <si>
    <t>https://podminky.urs.cz/item/CS_URS_2023_01/764002851</t>
  </si>
  <si>
    <t>135</t>
  </si>
  <si>
    <t>764215607</t>
  </si>
  <si>
    <t>Oplechování horních ploch zdí a nadezdívek (atik) z pozinkovaného plechu s povrchovou úpravou celoplošně lepené rš 580 mm</t>
  </si>
  <si>
    <t>-302823031</t>
  </si>
  <si>
    <t>https://podminky.urs.cz/item/CS_URS_2023_01/764215607</t>
  </si>
  <si>
    <t>136</t>
  </si>
  <si>
    <t>764216605</t>
  </si>
  <si>
    <t>Oplechování parapetů z pozinkovaného plechu s povrchovou úpravou rovných mechanicky kotvené, bez rohů rš 350 mm</t>
  </si>
  <si>
    <t>1453780075</t>
  </si>
  <si>
    <t>https://podminky.urs.cz/item/CS_URS_2023_01/764216605</t>
  </si>
  <si>
    <t>0,5"elektro rozvaděč</t>
  </si>
  <si>
    <t>137</t>
  </si>
  <si>
    <t>764218606</t>
  </si>
  <si>
    <t>Oplechování zdí včetně přítlačné lišty z Pz s upraveným povrchem rš 500 mm</t>
  </si>
  <si>
    <t>-527897273</t>
  </si>
  <si>
    <t>https://podminky.urs.cz/item/CS_URS_2023_01/764218606</t>
  </si>
  <si>
    <t>4,0*2"napojení na sousední objekt</t>
  </si>
  <si>
    <t>138</t>
  </si>
  <si>
    <t>764311605</t>
  </si>
  <si>
    <t>Lemování boční tl. 0,5mm z Pz s povrchovou úpravou rš 375 mm</t>
  </si>
  <si>
    <t>-1648597307</t>
  </si>
  <si>
    <t>https://podminky.urs.cz/item/CS_URS_2023_01/764311605</t>
  </si>
  <si>
    <t>139</t>
  </si>
  <si>
    <t>998764101</t>
  </si>
  <si>
    <t>Přesun hmot pro konstrukce klempířské stanovený z hmotnosti přesunovaného materiálu vodorovná dopravní vzdálenost do 50 m v objektech výšky do 6 m</t>
  </si>
  <si>
    <t>-392191498</t>
  </si>
  <si>
    <t>https://podminky.urs.cz/item/CS_URS_2023_01/998764101</t>
  </si>
  <si>
    <t>766</t>
  </si>
  <si>
    <t>Konstrukce truhlářské</t>
  </si>
  <si>
    <t>140</t>
  </si>
  <si>
    <t>766411821</t>
  </si>
  <si>
    <t>Demontáž obložení stěn palubkami</t>
  </si>
  <si>
    <t>1568187542</t>
  </si>
  <si>
    <t>https://podminky.urs.cz/item/CS_URS_2023_01/766411821</t>
  </si>
  <si>
    <t>(0,6*0,4)*34"mezi okny</t>
  </si>
  <si>
    <t>141</t>
  </si>
  <si>
    <t>766694116</t>
  </si>
  <si>
    <t>Montáž ostatních truhlářských konstrukcí parapetních desek dřevěných nebo plastových šířky do 300 mm</t>
  </si>
  <si>
    <t>-1390098230</t>
  </si>
  <si>
    <t>https://podminky.urs.cz/item/CS_URS_2023_01/766694116</t>
  </si>
  <si>
    <t>142</t>
  </si>
  <si>
    <t>61140080</t>
  </si>
  <si>
    <t>parapet plastový vnitřní – š 300mm, barva bílá</t>
  </si>
  <si>
    <t>128986483</t>
  </si>
  <si>
    <t>2*0,8</t>
  </si>
  <si>
    <t>143</t>
  </si>
  <si>
    <t>998766101</t>
  </si>
  <si>
    <t>Přesun hmot pro konstrukce truhlářské stanovený z hmotnosti přesunovaného materiálu vodorovná dopravní vzdálenost do 50 m v objektech výšky do 6 m</t>
  </si>
  <si>
    <t>241725608</t>
  </si>
  <si>
    <t>https://podminky.urs.cz/item/CS_URS_2023_01/998766101</t>
  </si>
  <si>
    <t>767</t>
  </si>
  <si>
    <t>Konstrukce zámečnické</t>
  </si>
  <si>
    <t>144</t>
  </si>
  <si>
    <t>767.R02</t>
  </si>
  <si>
    <t>Osazení nerezové vany, vyrovnání a aretace vany před betonáží včetně uložení pozinkované konstrukce</t>
  </si>
  <si>
    <t>-1692126912</t>
  </si>
  <si>
    <t>1*0,5</t>
  </si>
  <si>
    <t>145</t>
  </si>
  <si>
    <t>767.R01</t>
  </si>
  <si>
    <t>nerezová vana s lemem a pozinkovanou konstrukcí, rozměr 1,0x0,5m</t>
  </si>
  <si>
    <t>437842644</t>
  </si>
  <si>
    <t xml:space="preserve">Poznámka k položce:
vana s lemem a pozinkovanou konstrukcí bude vyrobena na zakázku u výrobce odsouhlaseného objendatelem </t>
  </si>
  <si>
    <t>146</t>
  </si>
  <si>
    <t>767531111</t>
  </si>
  <si>
    <t>Montáž vstupních čistících zón z rohoží kovových nebo plastových</t>
  </si>
  <si>
    <t>-1581671395</t>
  </si>
  <si>
    <t>https://podminky.urs.cz/item/CS_URS_2023_01/767531111</t>
  </si>
  <si>
    <t>147</t>
  </si>
  <si>
    <t>767.R03</t>
  </si>
  <si>
    <t>rohož z plastových profilů s nylonovými kartáčky (polyamid) spojené nerezovým lankem a odděleny pryžovými mezikroužky pro sportovní areály</t>
  </si>
  <si>
    <t>-670235779</t>
  </si>
  <si>
    <t>Poznámka k položce:
vyjímatelná z nerezové vany pro účely čištění nečistot</t>
  </si>
  <si>
    <t>148</t>
  </si>
  <si>
    <t>998767101</t>
  </si>
  <si>
    <t>Přesun hmot pro zámečnické konstrukce stanovený z hmotnosti přesunovaného materiálu vodorovná dopravní vzdálenost do 50 m v objektech výšky do 6 m</t>
  </si>
  <si>
    <t>638428529</t>
  </si>
  <si>
    <t>https://podminky.urs.cz/item/CS_URS_2023_01/998767101</t>
  </si>
  <si>
    <t>776</t>
  </si>
  <si>
    <t>Podlahy povlakové</t>
  </si>
  <si>
    <t>149</t>
  </si>
  <si>
    <t>776212121</t>
  </si>
  <si>
    <t>Montáž textilních podlahovin volným položením</t>
  </si>
  <si>
    <t>1764459382</t>
  </si>
  <si>
    <t>https://podminky.urs.cz/item/CS_URS_2023_01/776212121</t>
  </si>
  <si>
    <t>1,8*1,5</t>
  </si>
  <si>
    <t>150</t>
  </si>
  <si>
    <t>69752100</t>
  </si>
  <si>
    <t>rohož textilní provedení 100% PP, zatavený do měkčeného PVC s náběhovou hranou š=20mm, rozměr 1800x1500x18mm</t>
  </si>
  <si>
    <t>1295274257</t>
  </si>
  <si>
    <t>151</t>
  </si>
  <si>
    <t>998776101</t>
  </si>
  <si>
    <t>Přesun hmot pro podlahy povlakové stanovený z hmotnosti přesunovaného materiálu vodorovná dopravní vzdálenost do 50 m v objektech výšky do 6 m</t>
  </si>
  <si>
    <t>1501755301</t>
  </si>
  <si>
    <t>https://podminky.urs.cz/item/CS_URS_2023_01/998776101</t>
  </si>
  <si>
    <t>783</t>
  </si>
  <si>
    <t>Dokončovací práce - nátěry</t>
  </si>
  <si>
    <t>152</t>
  </si>
  <si>
    <t>783301303</t>
  </si>
  <si>
    <t>Příprava podkladu zámečnických konstrukcí před provedením nátěru odrezivění odrezovačem bezoplachovým</t>
  </si>
  <si>
    <t>-1091228735</t>
  </si>
  <si>
    <t>https://podminky.urs.cz/item/CS_URS_2023_01/783301303</t>
  </si>
  <si>
    <t>(0,6*0,4)*3"kovové dvířka</t>
  </si>
  <si>
    <t>(0,9*2,0)*1"kovové dvířka</t>
  </si>
  <si>
    <t>(0,6*0,9)*4"rozvaděče</t>
  </si>
  <si>
    <t>(0,6*0,9)*5"mříže oken</t>
  </si>
  <si>
    <t>153</t>
  </si>
  <si>
    <t>783301313</t>
  </si>
  <si>
    <t>Příprava podkladu zámečnických konstrukcí před provedením nátěru odmaštění odmašťovačem ředidlovým</t>
  </si>
  <si>
    <t>646177956</t>
  </si>
  <si>
    <t>https://podminky.urs.cz/item/CS_URS_2023_01/783301313</t>
  </si>
  <si>
    <t>154</t>
  </si>
  <si>
    <t>783301401</t>
  </si>
  <si>
    <t>Příprava podkladu zámečnických konstrukcí před provedením nátěru ometení</t>
  </si>
  <si>
    <t>960769121</t>
  </si>
  <si>
    <t>https://podminky.urs.cz/item/CS_URS_2023_01/783301401</t>
  </si>
  <si>
    <t>155</t>
  </si>
  <si>
    <t>783314201</t>
  </si>
  <si>
    <t>Základní antikorozní nátěr zámečnických konstrukcí jednonásobný syntetický standardní</t>
  </si>
  <si>
    <t>1905509517</t>
  </si>
  <si>
    <t>https://podminky.urs.cz/item/CS_URS_2023_01/783314201</t>
  </si>
  <si>
    <t>156</t>
  </si>
  <si>
    <t>783315101</t>
  </si>
  <si>
    <t>Mezinátěr zámečnických konstrukcí jednonásobný syntetický standardní</t>
  </si>
  <si>
    <t>-1898183598</t>
  </si>
  <si>
    <t>https://podminky.urs.cz/item/CS_URS_2023_01/783315101</t>
  </si>
  <si>
    <t>157</t>
  </si>
  <si>
    <t>783317101</t>
  </si>
  <si>
    <t>Krycí nátěr (email) zámečnických konstrukcí jednonásobný syntetický standardní</t>
  </si>
  <si>
    <t>2039980169</t>
  </si>
  <si>
    <t>https://podminky.urs.cz/item/CS_URS_2023_01/783317101</t>
  </si>
  <si>
    <t>ost</t>
  </si>
  <si>
    <t>Ostatní</t>
  </si>
  <si>
    <t>158</t>
  </si>
  <si>
    <t>ost01</t>
  </si>
  <si>
    <t>Nepředvítalné stavební práce</t>
  </si>
  <si>
    <t>h</t>
  </si>
  <si>
    <t>512</t>
  </si>
  <si>
    <t>-1258765754</t>
  </si>
  <si>
    <t>https://podminky.urs.cz/item/CS_URS_2023_01/ost01</t>
  </si>
  <si>
    <t>VRN</t>
  </si>
  <si>
    <t>Vedlejší rozpočtové náklady</t>
  </si>
  <si>
    <t>VRN1</t>
  </si>
  <si>
    <t>Průzkumné, geodetické a projektové práce</t>
  </si>
  <si>
    <t>159</t>
  </si>
  <si>
    <t>012103000</t>
  </si>
  <si>
    <t>Geodetické práce před výstavbou</t>
  </si>
  <si>
    <t>…</t>
  </si>
  <si>
    <t>1024</t>
  </si>
  <si>
    <t>-2123000908</t>
  </si>
  <si>
    <t>https://podminky.urs.cz/item/CS_URS_2023_01/012103000</t>
  </si>
  <si>
    <t>Poznámka k položce:
vytyčení sítí před zahájením prací</t>
  </si>
  <si>
    <t>160</t>
  </si>
  <si>
    <t>013244000</t>
  </si>
  <si>
    <t>Dokumentace pro provádění stavby</t>
  </si>
  <si>
    <t>-569463430</t>
  </si>
  <si>
    <t>https://podminky.urs.cz/item/CS_URS_2023_01/013244000</t>
  </si>
  <si>
    <t>161</t>
  </si>
  <si>
    <t>013254000</t>
  </si>
  <si>
    <t>Dokumentace skutečného provedení stavby</t>
  </si>
  <si>
    <t>1000575941</t>
  </si>
  <si>
    <t>https://podminky.urs.cz/item/CS_URS_2023_01/013254000</t>
  </si>
  <si>
    <t>VRN3</t>
  </si>
  <si>
    <t>Zařízení staveniště</t>
  </si>
  <si>
    <t>162</t>
  </si>
  <si>
    <t>031203000</t>
  </si>
  <si>
    <t>Terénní úpravy pro zařízení staveniště</t>
  </si>
  <si>
    <t>934174469</t>
  </si>
  <si>
    <t>https://podminky.urs.cz/item/CS_URS_2023_01/031203000</t>
  </si>
  <si>
    <t>163</t>
  </si>
  <si>
    <t>032103000</t>
  </si>
  <si>
    <t>Náklady na stavební buňky</t>
  </si>
  <si>
    <t>423510203</t>
  </si>
  <si>
    <t>https://podminky.urs.cz/item/CS_URS_2023_01/032103000</t>
  </si>
  <si>
    <t>164</t>
  </si>
  <si>
    <t>032903000</t>
  </si>
  <si>
    <t>Náklady na provoz a údržbu vybavení staveniště</t>
  </si>
  <si>
    <t>1135858124</t>
  </si>
  <si>
    <t>https://podminky.urs.cz/item/CS_URS_2023_01/032903000</t>
  </si>
  <si>
    <t>165</t>
  </si>
  <si>
    <t>033103000</t>
  </si>
  <si>
    <t>Připojení energií</t>
  </si>
  <si>
    <t>-2018153075</t>
  </si>
  <si>
    <t>https://podminky.urs.cz/item/CS_URS_2023_01/033103000</t>
  </si>
  <si>
    <t>166</t>
  </si>
  <si>
    <t>033203000</t>
  </si>
  <si>
    <t>Energie pro zařízení staveniště</t>
  </si>
  <si>
    <t>245400903</t>
  </si>
  <si>
    <t>https://podminky.urs.cz/item/CS_URS_2023_01/033203000</t>
  </si>
  <si>
    <t>167</t>
  </si>
  <si>
    <t>034103000</t>
  </si>
  <si>
    <t>Oplocení staveniště</t>
  </si>
  <si>
    <t>-180917954</t>
  </si>
  <si>
    <t>https://podminky.urs.cz/item/CS_URS_2023_01/034103000</t>
  </si>
  <si>
    <t>168</t>
  </si>
  <si>
    <t>034503000</t>
  </si>
  <si>
    <t>Informační tabule na staveništi</t>
  </si>
  <si>
    <t>697928297</t>
  </si>
  <si>
    <t>https://podminky.urs.cz/item/CS_URS_2023_01/034503000</t>
  </si>
  <si>
    <t>169</t>
  </si>
  <si>
    <t>039103000</t>
  </si>
  <si>
    <t>Rozebrání, bourání a odvoz zařízení staveniště</t>
  </si>
  <si>
    <t>1331144347</t>
  </si>
  <si>
    <t>https://podminky.urs.cz/item/CS_URS_2023_01/039103000</t>
  </si>
  <si>
    <t>170</t>
  </si>
  <si>
    <t>039203000</t>
  </si>
  <si>
    <t>Úprava terénu po zrušení zařízení staveniště</t>
  </si>
  <si>
    <t>1944644752</t>
  </si>
  <si>
    <t>https://podminky.urs.cz/item/CS_URS_2023_01/039203000</t>
  </si>
  <si>
    <t>VRN4</t>
  </si>
  <si>
    <t>Inženýrská činnost</t>
  </si>
  <si>
    <t>171</t>
  </si>
  <si>
    <t>041103000</t>
  </si>
  <si>
    <t>Autorský dozor projektanta</t>
  </si>
  <si>
    <t>-1188273133</t>
  </si>
  <si>
    <t>https://podminky.urs.cz/item/CS_URS_2023_01/041103000</t>
  </si>
  <si>
    <t>172</t>
  </si>
  <si>
    <t>041203000</t>
  </si>
  <si>
    <t>Technický dozor investora</t>
  </si>
  <si>
    <t>749271092</t>
  </si>
  <si>
    <t>https://podminky.urs.cz/item/CS_URS_2023_01/041203000</t>
  </si>
  <si>
    <t>173</t>
  </si>
  <si>
    <t>041403000</t>
  </si>
  <si>
    <t>Koordinátor BOZP na staveništi</t>
  </si>
  <si>
    <t>-1040723649</t>
  </si>
  <si>
    <t>https://podminky.urs.cz/item/CS_URS_2023_01/041403000</t>
  </si>
  <si>
    <t>174</t>
  </si>
  <si>
    <t>042503000</t>
  </si>
  <si>
    <t>Plán BOZP na staveništi</t>
  </si>
  <si>
    <t>-147066218</t>
  </si>
  <si>
    <t>https://podminky.urs.cz/item/CS_URS_2023_01/042503000</t>
  </si>
  <si>
    <t>175</t>
  </si>
  <si>
    <t>042603000</t>
  </si>
  <si>
    <t>Plán zkoušek</t>
  </si>
  <si>
    <t>2070250496</t>
  </si>
  <si>
    <t>https://podminky.urs.cz/item/CS_URS_2023_01/042603000</t>
  </si>
  <si>
    <t>176</t>
  </si>
  <si>
    <t>043194000</t>
  </si>
  <si>
    <t xml:space="preserve">Odtrhové a výtažné zkoušky </t>
  </si>
  <si>
    <t>-320328879</t>
  </si>
  <si>
    <t>https://podminky.urs.cz/item/CS_URS_2023_01/043194000</t>
  </si>
  <si>
    <t>Poznámka k položce:
výstupem bude písemný protokol s uvedením výsledku zkoušky</t>
  </si>
  <si>
    <t>177</t>
  </si>
  <si>
    <t>044003000</t>
  </si>
  <si>
    <t>Revize dočasných objektů nebo zařízení staveniště</t>
  </si>
  <si>
    <t>-1336161839</t>
  </si>
  <si>
    <t>https://podminky.urs.cz/item/CS_URS_2023_01/044003000</t>
  </si>
  <si>
    <t>178</t>
  </si>
  <si>
    <t>049303000</t>
  </si>
  <si>
    <t>Náklady vzniklé v souvislosti s předáním stavby</t>
  </si>
  <si>
    <t>1190924791</t>
  </si>
  <si>
    <t>https://podminky.urs.cz/item/CS_URS_2023_01/049303000</t>
  </si>
  <si>
    <t>VRN9</t>
  </si>
  <si>
    <t>Ostatní náklady</t>
  </si>
  <si>
    <t>179</t>
  </si>
  <si>
    <t>094103000</t>
  </si>
  <si>
    <t>Náklady na plánované vyklizení objektu</t>
  </si>
  <si>
    <t>2123713369</t>
  </si>
  <si>
    <t>https://podminky.urs.cz/item/CS_URS_2023_01/094103000</t>
  </si>
  <si>
    <t>Poznámka k položce:
úklid stavby a uvedení do původního stavu před protokolárním předáním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</si>
</sst>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1" TargetMode="External" /><Relationship Id="rId2" Type="http://schemas.openxmlformats.org/officeDocument/2006/relationships/hyperlink" Target="https://podminky.urs.cz/item/CS_URS_2023_01/113107112" TargetMode="External" /><Relationship Id="rId3" Type="http://schemas.openxmlformats.org/officeDocument/2006/relationships/hyperlink" Target="https://podminky.urs.cz/item/CS_URS_2023_01/113107130" TargetMode="External" /><Relationship Id="rId4" Type="http://schemas.openxmlformats.org/officeDocument/2006/relationships/hyperlink" Target="https://podminky.urs.cz/item/CS_URS_2023_01/132212132" TargetMode="External" /><Relationship Id="rId5" Type="http://schemas.openxmlformats.org/officeDocument/2006/relationships/hyperlink" Target="https://podminky.urs.cz/item/CS_URS_2023_01/162211311" TargetMode="External" /><Relationship Id="rId6" Type="http://schemas.openxmlformats.org/officeDocument/2006/relationships/hyperlink" Target="https://podminky.urs.cz/item/CS_URS_2023_01/162211319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7151101" TargetMode="External" /><Relationship Id="rId9" Type="http://schemas.openxmlformats.org/officeDocument/2006/relationships/hyperlink" Target="https://podminky.urs.cz/item/CS_URS_2023_01/167151121" TargetMode="External" /><Relationship Id="rId10" Type="http://schemas.openxmlformats.org/officeDocument/2006/relationships/hyperlink" Target="https://podminky.urs.cz/item/CS_URS_2023_01/171201221" TargetMode="External" /><Relationship Id="rId11" Type="http://schemas.openxmlformats.org/officeDocument/2006/relationships/hyperlink" Target="https://podminky.urs.cz/item/CS_URS_2023_01/174111101" TargetMode="External" /><Relationship Id="rId12" Type="http://schemas.openxmlformats.org/officeDocument/2006/relationships/hyperlink" Target="https://podminky.urs.cz/item/CS_URS_2023_01/181311103" TargetMode="External" /><Relationship Id="rId13" Type="http://schemas.openxmlformats.org/officeDocument/2006/relationships/hyperlink" Target="https://podminky.urs.cz/item/CS_URS_2023_01/181912112" TargetMode="External" /><Relationship Id="rId14" Type="http://schemas.openxmlformats.org/officeDocument/2006/relationships/hyperlink" Target="https://podminky.urs.cz/item/CS_URS_2023_01/319202321" TargetMode="External" /><Relationship Id="rId15" Type="http://schemas.openxmlformats.org/officeDocument/2006/relationships/hyperlink" Target="https://podminky.urs.cz/item/CS_URS_2023_01/564751101" TargetMode="External" /><Relationship Id="rId16" Type="http://schemas.openxmlformats.org/officeDocument/2006/relationships/hyperlink" Target="https://podminky.urs.cz/item/CS_URS_2023_01/596811221" TargetMode="External" /><Relationship Id="rId17" Type="http://schemas.openxmlformats.org/officeDocument/2006/relationships/hyperlink" Target="https://podminky.urs.cz/item/CS_URS_2023_01/621131121" TargetMode="External" /><Relationship Id="rId18" Type="http://schemas.openxmlformats.org/officeDocument/2006/relationships/hyperlink" Target="https://podminky.urs.cz/item/CS_URS_2023_01/621211001" TargetMode="External" /><Relationship Id="rId19" Type="http://schemas.openxmlformats.org/officeDocument/2006/relationships/hyperlink" Target="https://podminky.urs.cz/item/CS_URS_2023_01/621251101" TargetMode="External" /><Relationship Id="rId20" Type="http://schemas.openxmlformats.org/officeDocument/2006/relationships/hyperlink" Target="https://podminky.urs.cz/item/CS_URS_2023_01/621251211" TargetMode="External" /><Relationship Id="rId21" Type="http://schemas.openxmlformats.org/officeDocument/2006/relationships/hyperlink" Target="https://podminky.urs.cz/item/CS_URS_2023_01/622111111" TargetMode="External" /><Relationship Id="rId22" Type="http://schemas.openxmlformats.org/officeDocument/2006/relationships/hyperlink" Target="https://podminky.urs.cz/item/CS_URS_2023_01/622131151" TargetMode="External" /><Relationship Id="rId23" Type="http://schemas.openxmlformats.org/officeDocument/2006/relationships/hyperlink" Target="https://podminky.urs.cz/item/CS_URS_2023_01/622212051" TargetMode="External" /><Relationship Id="rId24" Type="http://schemas.openxmlformats.org/officeDocument/2006/relationships/hyperlink" Target="https://podminky.urs.cz/item/CS_URS_2023_01/622211031" TargetMode="External" /><Relationship Id="rId25" Type="http://schemas.openxmlformats.org/officeDocument/2006/relationships/hyperlink" Target="https://podminky.urs.cz/item/CS_URS_2023_01/622251101" TargetMode="External" /><Relationship Id="rId26" Type="http://schemas.openxmlformats.org/officeDocument/2006/relationships/hyperlink" Target="https://podminky.urs.cz/item/CS_URS_2023_01/622251211" TargetMode="External" /><Relationship Id="rId27" Type="http://schemas.openxmlformats.org/officeDocument/2006/relationships/hyperlink" Target="https://podminky.urs.cz/item/CS_URS_2023_01/621531012" TargetMode="External" /><Relationship Id="rId28" Type="http://schemas.openxmlformats.org/officeDocument/2006/relationships/hyperlink" Target="https://podminky.urs.cz/item/CS_URS_2023_01/622131121" TargetMode="External" /><Relationship Id="rId29" Type="http://schemas.openxmlformats.org/officeDocument/2006/relationships/hyperlink" Target="https://podminky.urs.cz/item/CS_URS_2023_01/622252001" TargetMode="External" /><Relationship Id="rId30" Type="http://schemas.openxmlformats.org/officeDocument/2006/relationships/hyperlink" Target="https://podminky.urs.cz/item/CS_URS_2023_01/622143004" TargetMode="External" /><Relationship Id="rId31" Type="http://schemas.openxmlformats.org/officeDocument/2006/relationships/hyperlink" Target="https://podminky.urs.cz/item/CS_URS_2023_01/622252002" TargetMode="External" /><Relationship Id="rId32" Type="http://schemas.openxmlformats.org/officeDocument/2006/relationships/hyperlink" Target="https://podminky.urs.cz/item/CS_URS_2023_01/622325121" TargetMode="External" /><Relationship Id="rId33" Type="http://schemas.openxmlformats.org/officeDocument/2006/relationships/hyperlink" Target="https://podminky.urs.cz/item/CS_URS_2023_01/622325191" TargetMode="External" /><Relationship Id="rId34" Type="http://schemas.openxmlformats.org/officeDocument/2006/relationships/hyperlink" Target="https://podminky.urs.cz/item/CS_URS_2023_01/622326121" TargetMode="External" /><Relationship Id="rId35" Type="http://schemas.openxmlformats.org/officeDocument/2006/relationships/hyperlink" Target="https://podminky.urs.cz/item/CS_URS_2023_01/622328231" TargetMode="External" /><Relationship Id="rId36" Type="http://schemas.openxmlformats.org/officeDocument/2006/relationships/hyperlink" Target="https://podminky.urs.cz/item/CS_URS_2023_01/622511112" TargetMode="External" /><Relationship Id="rId37" Type="http://schemas.openxmlformats.org/officeDocument/2006/relationships/hyperlink" Target="https://podminky.urs.cz/item/CS_URS_2023_01/622531012" TargetMode="External" /><Relationship Id="rId38" Type="http://schemas.openxmlformats.org/officeDocument/2006/relationships/hyperlink" Target="https://podminky.urs.cz/item/CS_URS_2023_01/629991001" TargetMode="External" /><Relationship Id="rId39" Type="http://schemas.openxmlformats.org/officeDocument/2006/relationships/hyperlink" Target="https://podminky.urs.cz/item/CS_URS_2023_01/629991011" TargetMode="External" /><Relationship Id="rId40" Type="http://schemas.openxmlformats.org/officeDocument/2006/relationships/hyperlink" Target="https://podminky.urs.cz/item/CS_URS_2023_01/629995101" TargetMode="External" /><Relationship Id="rId41" Type="http://schemas.openxmlformats.org/officeDocument/2006/relationships/hyperlink" Target="https://podminky.urs.cz/item/CS_URS_2023_01/629999011" TargetMode="External" /><Relationship Id="rId42" Type="http://schemas.openxmlformats.org/officeDocument/2006/relationships/hyperlink" Target="https://podminky.urs.cz/item/CS_URS_2023_01/631311131" TargetMode="External" /><Relationship Id="rId43" Type="http://schemas.openxmlformats.org/officeDocument/2006/relationships/hyperlink" Target="https://podminky.urs.cz/item/CS_URS_2023_01/916331112" TargetMode="External" /><Relationship Id="rId44" Type="http://schemas.openxmlformats.org/officeDocument/2006/relationships/hyperlink" Target="https://podminky.urs.cz/item/CS_URS_2023_01/941221111" TargetMode="External" /><Relationship Id="rId45" Type="http://schemas.openxmlformats.org/officeDocument/2006/relationships/hyperlink" Target="https://podminky.urs.cz/item/CS_URS_2023_01/941221211" TargetMode="External" /><Relationship Id="rId46" Type="http://schemas.openxmlformats.org/officeDocument/2006/relationships/hyperlink" Target="https://podminky.urs.cz/item/CS_URS_2023_01/941221312" TargetMode="External" /><Relationship Id="rId47" Type="http://schemas.openxmlformats.org/officeDocument/2006/relationships/hyperlink" Target="https://podminky.urs.cz/item/CS_URS_2023_01/941221811" TargetMode="External" /><Relationship Id="rId48" Type="http://schemas.openxmlformats.org/officeDocument/2006/relationships/hyperlink" Target="https://podminky.urs.cz/item/CS_URS_2023_01/944511111" TargetMode="External" /><Relationship Id="rId49" Type="http://schemas.openxmlformats.org/officeDocument/2006/relationships/hyperlink" Target="https://podminky.urs.cz/item/CS_URS_2023_01/944511211" TargetMode="External" /><Relationship Id="rId50" Type="http://schemas.openxmlformats.org/officeDocument/2006/relationships/hyperlink" Target="https://podminky.urs.cz/item/CS_URS_2023_01/944511811" TargetMode="External" /><Relationship Id="rId51" Type="http://schemas.openxmlformats.org/officeDocument/2006/relationships/hyperlink" Target="https://podminky.urs.cz/item/CS_URS_2023_01/944711112" TargetMode="External" /><Relationship Id="rId52" Type="http://schemas.openxmlformats.org/officeDocument/2006/relationships/hyperlink" Target="https://podminky.urs.cz/item/CS_URS_2023_01/944711212" TargetMode="External" /><Relationship Id="rId53" Type="http://schemas.openxmlformats.org/officeDocument/2006/relationships/hyperlink" Target="https://podminky.urs.cz/item/CS_URS_2023_01/944711812" TargetMode="External" /><Relationship Id="rId54" Type="http://schemas.openxmlformats.org/officeDocument/2006/relationships/hyperlink" Target="https://podminky.urs.cz/item/CS_URS_2023_01/949101111" TargetMode="External" /><Relationship Id="rId55" Type="http://schemas.openxmlformats.org/officeDocument/2006/relationships/hyperlink" Target="https://podminky.urs.cz/item/CS_URS_2023_01/952901106" TargetMode="External" /><Relationship Id="rId56" Type="http://schemas.openxmlformats.org/officeDocument/2006/relationships/hyperlink" Target="https://podminky.urs.cz/item/CS_URS_2023_01/965042221" TargetMode="External" /><Relationship Id="rId57" Type="http://schemas.openxmlformats.org/officeDocument/2006/relationships/hyperlink" Target="https://podminky.urs.cz/item/CS_URS_2023_01/967042712" TargetMode="External" /><Relationship Id="rId58" Type="http://schemas.openxmlformats.org/officeDocument/2006/relationships/hyperlink" Target="https://podminky.urs.cz/item/CS_URS_2023_01/976083131" TargetMode="External" /><Relationship Id="rId59" Type="http://schemas.openxmlformats.org/officeDocument/2006/relationships/hyperlink" Target="https://podminky.urs.cz/item/CS_URS_2023_01/977311114" TargetMode="External" /><Relationship Id="rId60" Type="http://schemas.openxmlformats.org/officeDocument/2006/relationships/hyperlink" Target="https://podminky.urs.cz/item/CS_URS_2023_01/978019331" TargetMode="External" /><Relationship Id="rId61" Type="http://schemas.openxmlformats.org/officeDocument/2006/relationships/hyperlink" Target="https://podminky.urs.cz/item/CS_URS_2023_01/978023411" TargetMode="External" /><Relationship Id="rId62" Type="http://schemas.openxmlformats.org/officeDocument/2006/relationships/hyperlink" Target="https://podminky.urs.cz/item/CS_URS_2023_01/978059641" TargetMode="External" /><Relationship Id="rId63" Type="http://schemas.openxmlformats.org/officeDocument/2006/relationships/hyperlink" Target="https://podminky.urs.cz/item/CS_URS_2023_01/985131311" TargetMode="External" /><Relationship Id="rId64" Type="http://schemas.openxmlformats.org/officeDocument/2006/relationships/hyperlink" Target="https://podminky.urs.cz/item/CS_URS_2023_01/985311113" TargetMode="External" /><Relationship Id="rId65" Type="http://schemas.openxmlformats.org/officeDocument/2006/relationships/hyperlink" Target="https://podminky.urs.cz/item/CS_URS_2023_01/993111111" TargetMode="External" /><Relationship Id="rId66" Type="http://schemas.openxmlformats.org/officeDocument/2006/relationships/hyperlink" Target="https://podminky.urs.cz/item/CS_URS_2023_01/993111119" TargetMode="External" /><Relationship Id="rId67" Type="http://schemas.openxmlformats.org/officeDocument/2006/relationships/hyperlink" Target="https://podminky.urs.cz/item/CS_URS_2023_01/997013211" TargetMode="External" /><Relationship Id="rId68" Type="http://schemas.openxmlformats.org/officeDocument/2006/relationships/hyperlink" Target="https://podminky.urs.cz/item/CS_URS_2023_01/997013501" TargetMode="External" /><Relationship Id="rId69" Type="http://schemas.openxmlformats.org/officeDocument/2006/relationships/hyperlink" Target="https://podminky.urs.cz/item/CS_URS_2023_01/997013509" TargetMode="External" /><Relationship Id="rId70" Type="http://schemas.openxmlformats.org/officeDocument/2006/relationships/hyperlink" Target="https://podminky.urs.cz/item/CS_URS_2023_01/997013609" TargetMode="External" /><Relationship Id="rId71" Type="http://schemas.openxmlformats.org/officeDocument/2006/relationships/hyperlink" Target="https://podminky.urs.cz/item/CS_URS_2023_01/997013811" TargetMode="External" /><Relationship Id="rId72" Type="http://schemas.openxmlformats.org/officeDocument/2006/relationships/hyperlink" Target="https://podminky.urs.cz/item/CS_URS_2023_01/998011001" TargetMode="External" /><Relationship Id="rId73" Type="http://schemas.openxmlformats.org/officeDocument/2006/relationships/hyperlink" Target="https://podminky.urs.cz/item/CS_URS_2023_01/711113127" TargetMode="External" /><Relationship Id="rId74" Type="http://schemas.openxmlformats.org/officeDocument/2006/relationships/hyperlink" Target="https://podminky.urs.cz/item/CS_URS_2023_01/711442559" TargetMode="External" /><Relationship Id="rId75" Type="http://schemas.openxmlformats.org/officeDocument/2006/relationships/hyperlink" Target="https://podminky.urs.cz/item/CS_URS_2023_01/711161115" TargetMode="External" /><Relationship Id="rId76" Type="http://schemas.openxmlformats.org/officeDocument/2006/relationships/hyperlink" Target="https://podminky.urs.cz/item/CS_URS_2023_01/711491176" TargetMode="External" /><Relationship Id="rId77" Type="http://schemas.openxmlformats.org/officeDocument/2006/relationships/hyperlink" Target="https://podminky.urs.cz/item/CS_URS_2023_01/998711102" TargetMode="External" /><Relationship Id="rId78" Type="http://schemas.openxmlformats.org/officeDocument/2006/relationships/hyperlink" Target="https://podminky.urs.cz/item/CS_URS_2023_01/741110002.1" TargetMode="External" /><Relationship Id="rId79" Type="http://schemas.openxmlformats.org/officeDocument/2006/relationships/hyperlink" Target="https://podminky.urs.cz/item/CS_URS_2023_01/741112022" TargetMode="External" /><Relationship Id="rId80" Type="http://schemas.openxmlformats.org/officeDocument/2006/relationships/hyperlink" Target="https://podminky.urs.cz/item/CS_URS_2023_01/741112801" TargetMode="External" /><Relationship Id="rId81" Type="http://schemas.openxmlformats.org/officeDocument/2006/relationships/hyperlink" Target="https://podminky.urs.cz/item/CS_URS_2023_01/741122851" TargetMode="External" /><Relationship Id="rId82" Type="http://schemas.openxmlformats.org/officeDocument/2006/relationships/hyperlink" Target="https://podminky.urs.cz/item/CS_URS_2023_01/741122122" TargetMode="External" /><Relationship Id="rId83" Type="http://schemas.openxmlformats.org/officeDocument/2006/relationships/hyperlink" Target="https://podminky.urs.cz/item/CS_URS_2023_01/741130001" TargetMode="External" /><Relationship Id="rId84" Type="http://schemas.openxmlformats.org/officeDocument/2006/relationships/hyperlink" Target="https://podminky.urs.cz/item/CS_URS_2023_01/741130021" TargetMode="External" /><Relationship Id="rId85" Type="http://schemas.openxmlformats.org/officeDocument/2006/relationships/hyperlink" Target="https://podminky.urs.cz/item/CS_URS_2023_01/741372861" TargetMode="External" /><Relationship Id="rId86" Type="http://schemas.openxmlformats.org/officeDocument/2006/relationships/hyperlink" Target="https://podminky.urs.cz/item/CS_URS_2023_01/741374900" TargetMode="External" /><Relationship Id="rId87" Type="http://schemas.openxmlformats.org/officeDocument/2006/relationships/hyperlink" Target="https://podminky.urs.cz/item/CS_URS_2023_01/741372063" TargetMode="External" /><Relationship Id="rId88" Type="http://schemas.openxmlformats.org/officeDocument/2006/relationships/hyperlink" Target="https://podminky.urs.cz/item/CS_URS_2023_01/741372152" TargetMode="External" /><Relationship Id="rId89" Type="http://schemas.openxmlformats.org/officeDocument/2006/relationships/hyperlink" Target="https://podminky.urs.cz/item/CS_URS_2023_01/741372067" TargetMode="External" /><Relationship Id="rId90" Type="http://schemas.openxmlformats.org/officeDocument/2006/relationships/hyperlink" Target="https://podminky.urs.cz/item/CS_URS_2023_01/741420001" TargetMode="External" /><Relationship Id="rId91" Type="http://schemas.openxmlformats.org/officeDocument/2006/relationships/hyperlink" Target="https://podminky.urs.cz/item/CS_URS_2023_01/741420020" TargetMode="External" /><Relationship Id="rId92" Type="http://schemas.openxmlformats.org/officeDocument/2006/relationships/hyperlink" Target="https://podminky.urs.cz/item/CS_URS_2023_01/741420051" TargetMode="External" /><Relationship Id="rId93" Type="http://schemas.openxmlformats.org/officeDocument/2006/relationships/hyperlink" Target="https://podminky.urs.cz/item/CS_URS_2023_01/741421811" TargetMode="External" /><Relationship Id="rId94" Type="http://schemas.openxmlformats.org/officeDocument/2006/relationships/hyperlink" Target="https://podminky.urs.cz/item/CS_URS_2023_01/741421873" TargetMode="External" /><Relationship Id="rId95" Type="http://schemas.openxmlformats.org/officeDocument/2006/relationships/hyperlink" Target="https://podminky.urs.cz/item/CS_URS_2023_01/741810001" TargetMode="External" /><Relationship Id="rId96" Type="http://schemas.openxmlformats.org/officeDocument/2006/relationships/hyperlink" Target="https://podminky.urs.cz/item/CS_URS_2023_01/741820001" TargetMode="External" /><Relationship Id="rId97" Type="http://schemas.openxmlformats.org/officeDocument/2006/relationships/hyperlink" Target="https://podminky.urs.cz/item/CS_URS_2023_01/998741101" TargetMode="External" /><Relationship Id="rId98" Type="http://schemas.openxmlformats.org/officeDocument/2006/relationships/hyperlink" Target="https://podminky.urs.cz/item/CS_URS_2023_01/751398822" TargetMode="External" /><Relationship Id="rId99" Type="http://schemas.openxmlformats.org/officeDocument/2006/relationships/hyperlink" Target="https://podminky.urs.cz/item/CS_URS_2023_01/751398011" TargetMode="External" /><Relationship Id="rId100" Type="http://schemas.openxmlformats.org/officeDocument/2006/relationships/hyperlink" Target="https://podminky.urs.cz/item/CS_URS_2023_01/751398022" TargetMode="External" /><Relationship Id="rId101" Type="http://schemas.openxmlformats.org/officeDocument/2006/relationships/hyperlink" Target="https://podminky.urs.cz/item/CS_URS_2023_01/751398051" TargetMode="External" /><Relationship Id="rId102" Type="http://schemas.openxmlformats.org/officeDocument/2006/relationships/hyperlink" Target="https://podminky.urs.cz/item/CS_URS_2023_01/998751101" TargetMode="External" /><Relationship Id="rId103" Type="http://schemas.openxmlformats.org/officeDocument/2006/relationships/hyperlink" Target="https://podminky.urs.cz/item/CS_URS_2023_01/762512255" TargetMode="External" /><Relationship Id="rId104" Type="http://schemas.openxmlformats.org/officeDocument/2006/relationships/hyperlink" Target="https://podminky.urs.cz/item/CS_URS_2023_01/998762101" TargetMode="External" /><Relationship Id="rId105" Type="http://schemas.openxmlformats.org/officeDocument/2006/relationships/hyperlink" Target="https://podminky.urs.cz/item/CS_URS_2023_01/764002841" TargetMode="External" /><Relationship Id="rId106" Type="http://schemas.openxmlformats.org/officeDocument/2006/relationships/hyperlink" Target="https://podminky.urs.cz/item/CS_URS_2023_01/764002851" TargetMode="External" /><Relationship Id="rId107" Type="http://schemas.openxmlformats.org/officeDocument/2006/relationships/hyperlink" Target="https://podminky.urs.cz/item/CS_URS_2023_01/764215607" TargetMode="External" /><Relationship Id="rId108" Type="http://schemas.openxmlformats.org/officeDocument/2006/relationships/hyperlink" Target="https://podminky.urs.cz/item/CS_URS_2023_01/764216605" TargetMode="External" /><Relationship Id="rId109" Type="http://schemas.openxmlformats.org/officeDocument/2006/relationships/hyperlink" Target="https://podminky.urs.cz/item/CS_URS_2023_01/764218606" TargetMode="External" /><Relationship Id="rId110" Type="http://schemas.openxmlformats.org/officeDocument/2006/relationships/hyperlink" Target="https://podminky.urs.cz/item/CS_URS_2023_01/764311605" TargetMode="External" /><Relationship Id="rId111" Type="http://schemas.openxmlformats.org/officeDocument/2006/relationships/hyperlink" Target="https://podminky.urs.cz/item/CS_URS_2023_01/998764101" TargetMode="External" /><Relationship Id="rId112" Type="http://schemas.openxmlformats.org/officeDocument/2006/relationships/hyperlink" Target="https://podminky.urs.cz/item/CS_URS_2023_01/766411821" TargetMode="External" /><Relationship Id="rId113" Type="http://schemas.openxmlformats.org/officeDocument/2006/relationships/hyperlink" Target="https://podminky.urs.cz/item/CS_URS_2023_01/766694116" TargetMode="External" /><Relationship Id="rId114" Type="http://schemas.openxmlformats.org/officeDocument/2006/relationships/hyperlink" Target="https://podminky.urs.cz/item/CS_URS_2023_01/998766101" TargetMode="External" /><Relationship Id="rId115" Type="http://schemas.openxmlformats.org/officeDocument/2006/relationships/hyperlink" Target="https://podminky.urs.cz/item/CS_URS_2023_01/767531111" TargetMode="External" /><Relationship Id="rId116" Type="http://schemas.openxmlformats.org/officeDocument/2006/relationships/hyperlink" Target="https://podminky.urs.cz/item/CS_URS_2023_01/998767101" TargetMode="External" /><Relationship Id="rId117" Type="http://schemas.openxmlformats.org/officeDocument/2006/relationships/hyperlink" Target="https://podminky.urs.cz/item/CS_URS_2023_01/776212121" TargetMode="External" /><Relationship Id="rId118" Type="http://schemas.openxmlformats.org/officeDocument/2006/relationships/hyperlink" Target="https://podminky.urs.cz/item/CS_URS_2023_01/998776101" TargetMode="External" /><Relationship Id="rId119" Type="http://schemas.openxmlformats.org/officeDocument/2006/relationships/hyperlink" Target="https://podminky.urs.cz/item/CS_URS_2023_01/783301303" TargetMode="External" /><Relationship Id="rId120" Type="http://schemas.openxmlformats.org/officeDocument/2006/relationships/hyperlink" Target="https://podminky.urs.cz/item/CS_URS_2023_01/783301313" TargetMode="External" /><Relationship Id="rId121" Type="http://schemas.openxmlformats.org/officeDocument/2006/relationships/hyperlink" Target="https://podminky.urs.cz/item/CS_URS_2023_01/783301401" TargetMode="External" /><Relationship Id="rId122" Type="http://schemas.openxmlformats.org/officeDocument/2006/relationships/hyperlink" Target="https://podminky.urs.cz/item/CS_URS_2023_01/783314201" TargetMode="External" /><Relationship Id="rId123" Type="http://schemas.openxmlformats.org/officeDocument/2006/relationships/hyperlink" Target="https://podminky.urs.cz/item/CS_URS_2023_01/783315101" TargetMode="External" /><Relationship Id="rId124" Type="http://schemas.openxmlformats.org/officeDocument/2006/relationships/hyperlink" Target="https://podminky.urs.cz/item/CS_URS_2023_01/783317101" TargetMode="External" /><Relationship Id="rId125" Type="http://schemas.openxmlformats.org/officeDocument/2006/relationships/hyperlink" Target="https://podminky.urs.cz/item/CS_URS_2023_01/ost01" TargetMode="External" /><Relationship Id="rId126" Type="http://schemas.openxmlformats.org/officeDocument/2006/relationships/hyperlink" Target="https://podminky.urs.cz/item/CS_URS_2023_01/012103000" TargetMode="External" /><Relationship Id="rId127" Type="http://schemas.openxmlformats.org/officeDocument/2006/relationships/hyperlink" Target="https://podminky.urs.cz/item/CS_URS_2023_01/013244000" TargetMode="External" /><Relationship Id="rId128" Type="http://schemas.openxmlformats.org/officeDocument/2006/relationships/hyperlink" Target="https://podminky.urs.cz/item/CS_URS_2023_01/013254000" TargetMode="External" /><Relationship Id="rId129" Type="http://schemas.openxmlformats.org/officeDocument/2006/relationships/hyperlink" Target="https://podminky.urs.cz/item/CS_URS_2023_01/031203000" TargetMode="External" /><Relationship Id="rId130" Type="http://schemas.openxmlformats.org/officeDocument/2006/relationships/hyperlink" Target="https://podminky.urs.cz/item/CS_URS_2023_01/032103000" TargetMode="External" /><Relationship Id="rId131" Type="http://schemas.openxmlformats.org/officeDocument/2006/relationships/hyperlink" Target="https://podminky.urs.cz/item/CS_URS_2023_01/032903000" TargetMode="External" /><Relationship Id="rId132" Type="http://schemas.openxmlformats.org/officeDocument/2006/relationships/hyperlink" Target="https://podminky.urs.cz/item/CS_URS_2023_01/033103000" TargetMode="External" /><Relationship Id="rId133" Type="http://schemas.openxmlformats.org/officeDocument/2006/relationships/hyperlink" Target="https://podminky.urs.cz/item/CS_URS_2023_01/033203000" TargetMode="External" /><Relationship Id="rId134" Type="http://schemas.openxmlformats.org/officeDocument/2006/relationships/hyperlink" Target="https://podminky.urs.cz/item/CS_URS_2023_01/034103000" TargetMode="External" /><Relationship Id="rId135" Type="http://schemas.openxmlformats.org/officeDocument/2006/relationships/hyperlink" Target="https://podminky.urs.cz/item/CS_URS_2023_01/034503000" TargetMode="External" /><Relationship Id="rId136" Type="http://schemas.openxmlformats.org/officeDocument/2006/relationships/hyperlink" Target="https://podminky.urs.cz/item/CS_URS_2023_01/039103000" TargetMode="External" /><Relationship Id="rId137" Type="http://schemas.openxmlformats.org/officeDocument/2006/relationships/hyperlink" Target="https://podminky.urs.cz/item/CS_URS_2023_01/039203000" TargetMode="External" /><Relationship Id="rId138" Type="http://schemas.openxmlformats.org/officeDocument/2006/relationships/hyperlink" Target="https://podminky.urs.cz/item/CS_URS_2023_01/041103000" TargetMode="External" /><Relationship Id="rId139" Type="http://schemas.openxmlformats.org/officeDocument/2006/relationships/hyperlink" Target="https://podminky.urs.cz/item/CS_URS_2023_01/041203000" TargetMode="External" /><Relationship Id="rId140" Type="http://schemas.openxmlformats.org/officeDocument/2006/relationships/hyperlink" Target="https://podminky.urs.cz/item/CS_URS_2023_01/041403000" TargetMode="External" /><Relationship Id="rId141" Type="http://schemas.openxmlformats.org/officeDocument/2006/relationships/hyperlink" Target="https://podminky.urs.cz/item/CS_URS_2023_01/042503000" TargetMode="External" /><Relationship Id="rId142" Type="http://schemas.openxmlformats.org/officeDocument/2006/relationships/hyperlink" Target="https://podminky.urs.cz/item/CS_URS_2023_01/042603000" TargetMode="External" /><Relationship Id="rId143" Type="http://schemas.openxmlformats.org/officeDocument/2006/relationships/hyperlink" Target="https://podminky.urs.cz/item/CS_URS_2023_01/043194000" TargetMode="External" /><Relationship Id="rId144" Type="http://schemas.openxmlformats.org/officeDocument/2006/relationships/hyperlink" Target="https://podminky.urs.cz/item/CS_URS_2023_01/044003000" TargetMode="External" /><Relationship Id="rId145" Type="http://schemas.openxmlformats.org/officeDocument/2006/relationships/hyperlink" Target="https://podminky.urs.cz/item/CS_URS_2023_01/049303000" TargetMode="External" /><Relationship Id="rId146" Type="http://schemas.openxmlformats.org/officeDocument/2006/relationships/hyperlink" Target="https://podminky.urs.cz/item/CS_URS_2023_01/094103000" TargetMode="External" /><Relationship Id="rId147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28">
      <selection activeCell="D59" sqref="D5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50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3"/>
      <c r="AQ5" s="23"/>
      <c r="AR5" s="21"/>
      <c r="BE5" s="247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52" t="s">
        <v>17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3"/>
      <c r="AQ6" s="23"/>
      <c r="AR6" s="21"/>
      <c r="BE6" s="248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248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248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48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248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248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48"/>
      <c r="BS12" s="18" t="s">
        <v>6</v>
      </c>
    </row>
    <row r="13" spans="2:71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32</v>
      </c>
      <c r="AO13" s="23"/>
      <c r="AP13" s="23"/>
      <c r="AQ13" s="23"/>
      <c r="AR13" s="21"/>
      <c r="BE13" s="248"/>
      <c r="BS13" s="18" t="s">
        <v>6</v>
      </c>
    </row>
    <row r="14" spans="2:71" ht="12.75">
      <c r="B14" s="22"/>
      <c r="C14" s="23"/>
      <c r="D14" s="23"/>
      <c r="E14" s="253" t="s">
        <v>32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30" t="s">
        <v>29</v>
      </c>
      <c r="AL14" s="23"/>
      <c r="AM14" s="23"/>
      <c r="AN14" s="32" t="s">
        <v>32</v>
      </c>
      <c r="AO14" s="23"/>
      <c r="AP14" s="23"/>
      <c r="AQ14" s="23"/>
      <c r="AR14" s="21"/>
      <c r="BE14" s="248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48"/>
      <c r="BS15" s="18" t="s">
        <v>4</v>
      </c>
    </row>
    <row r="16" spans="2:71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248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248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48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248"/>
      <c r="BS19" s="18" t="s">
        <v>6</v>
      </c>
    </row>
    <row r="20" spans="2:71" s="1" customFormat="1" ht="18.4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248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48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48"/>
    </row>
    <row r="23" spans="2:57" s="1" customFormat="1" ht="47.25" customHeight="1">
      <c r="B23" s="22"/>
      <c r="C23" s="23"/>
      <c r="D23" s="23"/>
      <c r="E23" s="255" t="s">
        <v>38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3"/>
      <c r="AP23" s="23"/>
      <c r="AQ23" s="23"/>
      <c r="AR23" s="21"/>
      <c r="BE23" s="248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48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48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56">
        <f>ROUND(AG54,2)</f>
        <v>0</v>
      </c>
      <c r="AL26" s="257"/>
      <c r="AM26" s="257"/>
      <c r="AN26" s="257"/>
      <c r="AO26" s="257"/>
      <c r="AP26" s="37"/>
      <c r="AQ26" s="37"/>
      <c r="AR26" s="40"/>
      <c r="BE26" s="24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48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58" t="s">
        <v>40</v>
      </c>
      <c r="M28" s="258"/>
      <c r="N28" s="258"/>
      <c r="O28" s="258"/>
      <c r="P28" s="258"/>
      <c r="Q28" s="37"/>
      <c r="R28" s="37"/>
      <c r="S28" s="37"/>
      <c r="T28" s="37"/>
      <c r="U28" s="37"/>
      <c r="V28" s="37"/>
      <c r="W28" s="258" t="s">
        <v>41</v>
      </c>
      <c r="X28" s="258"/>
      <c r="Y28" s="258"/>
      <c r="Z28" s="258"/>
      <c r="AA28" s="258"/>
      <c r="AB28" s="258"/>
      <c r="AC28" s="258"/>
      <c r="AD28" s="258"/>
      <c r="AE28" s="258"/>
      <c r="AF28" s="37"/>
      <c r="AG28" s="37"/>
      <c r="AH28" s="37"/>
      <c r="AI28" s="37"/>
      <c r="AJ28" s="37"/>
      <c r="AK28" s="258" t="s">
        <v>42</v>
      </c>
      <c r="AL28" s="258"/>
      <c r="AM28" s="258"/>
      <c r="AN28" s="258"/>
      <c r="AO28" s="258"/>
      <c r="AP28" s="37"/>
      <c r="AQ28" s="37"/>
      <c r="AR28" s="40"/>
      <c r="BE28" s="248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261">
        <v>0.21</v>
      </c>
      <c r="M29" s="260"/>
      <c r="N29" s="260"/>
      <c r="O29" s="260"/>
      <c r="P29" s="260"/>
      <c r="Q29" s="42"/>
      <c r="R29" s="42"/>
      <c r="S29" s="42"/>
      <c r="T29" s="42"/>
      <c r="U29" s="42"/>
      <c r="V29" s="42"/>
      <c r="W29" s="259">
        <f>ROUND(AZ54,2)</f>
        <v>0</v>
      </c>
      <c r="X29" s="260"/>
      <c r="Y29" s="260"/>
      <c r="Z29" s="260"/>
      <c r="AA29" s="260"/>
      <c r="AB29" s="260"/>
      <c r="AC29" s="260"/>
      <c r="AD29" s="260"/>
      <c r="AE29" s="260"/>
      <c r="AF29" s="42"/>
      <c r="AG29" s="42"/>
      <c r="AH29" s="42"/>
      <c r="AI29" s="42"/>
      <c r="AJ29" s="42"/>
      <c r="AK29" s="259">
        <f>ROUND(AV54,2)</f>
        <v>0</v>
      </c>
      <c r="AL29" s="260"/>
      <c r="AM29" s="260"/>
      <c r="AN29" s="260"/>
      <c r="AO29" s="260"/>
      <c r="AP29" s="42"/>
      <c r="AQ29" s="42"/>
      <c r="AR29" s="43"/>
      <c r="BE29" s="249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261">
        <v>0.15</v>
      </c>
      <c r="M30" s="260"/>
      <c r="N30" s="260"/>
      <c r="O30" s="260"/>
      <c r="P30" s="260"/>
      <c r="Q30" s="42"/>
      <c r="R30" s="42"/>
      <c r="S30" s="42"/>
      <c r="T30" s="42"/>
      <c r="U30" s="42"/>
      <c r="V30" s="42"/>
      <c r="W30" s="259">
        <f>ROUND(BA54,2)</f>
        <v>0</v>
      </c>
      <c r="X30" s="260"/>
      <c r="Y30" s="260"/>
      <c r="Z30" s="260"/>
      <c r="AA30" s="260"/>
      <c r="AB30" s="260"/>
      <c r="AC30" s="260"/>
      <c r="AD30" s="260"/>
      <c r="AE30" s="260"/>
      <c r="AF30" s="42"/>
      <c r="AG30" s="42"/>
      <c r="AH30" s="42"/>
      <c r="AI30" s="42"/>
      <c r="AJ30" s="42"/>
      <c r="AK30" s="259">
        <f>ROUND(AW54,2)</f>
        <v>0</v>
      </c>
      <c r="AL30" s="260"/>
      <c r="AM30" s="260"/>
      <c r="AN30" s="260"/>
      <c r="AO30" s="260"/>
      <c r="AP30" s="42"/>
      <c r="AQ30" s="42"/>
      <c r="AR30" s="43"/>
      <c r="BE30" s="249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261">
        <v>0.21</v>
      </c>
      <c r="M31" s="260"/>
      <c r="N31" s="260"/>
      <c r="O31" s="260"/>
      <c r="P31" s="260"/>
      <c r="Q31" s="42"/>
      <c r="R31" s="42"/>
      <c r="S31" s="42"/>
      <c r="T31" s="42"/>
      <c r="U31" s="42"/>
      <c r="V31" s="42"/>
      <c r="W31" s="259">
        <f>ROUND(BB54,2)</f>
        <v>0</v>
      </c>
      <c r="X31" s="260"/>
      <c r="Y31" s="260"/>
      <c r="Z31" s="260"/>
      <c r="AA31" s="260"/>
      <c r="AB31" s="260"/>
      <c r="AC31" s="260"/>
      <c r="AD31" s="260"/>
      <c r="AE31" s="260"/>
      <c r="AF31" s="42"/>
      <c r="AG31" s="42"/>
      <c r="AH31" s="42"/>
      <c r="AI31" s="42"/>
      <c r="AJ31" s="42"/>
      <c r="AK31" s="259">
        <v>0</v>
      </c>
      <c r="AL31" s="260"/>
      <c r="AM31" s="260"/>
      <c r="AN31" s="260"/>
      <c r="AO31" s="260"/>
      <c r="AP31" s="42"/>
      <c r="AQ31" s="42"/>
      <c r="AR31" s="43"/>
      <c r="BE31" s="249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261">
        <v>0.15</v>
      </c>
      <c r="M32" s="260"/>
      <c r="N32" s="260"/>
      <c r="O32" s="260"/>
      <c r="P32" s="260"/>
      <c r="Q32" s="42"/>
      <c r="R32" s="42"/>
      <c r="S32" s="42"/>
      <c r="T32" s="42"/>
      <c r="U32" s="42"/>
      <c r="V32" s="42"/>
      <c r="W32" s="259">
        <f>ROUND(BC54,2)</f>
        <v>0</v>
      </c>
      <c r="X32" s="260"/>
      <c r="Y32" s="260"/>
      <c r="Z32" s="260"/>
      <c r="AA32" s="260"/>
      <c r="AB32" s="260"/>
      <c r="AC32" s="260"/>
      <c r="AD32" s="260"/>
      <c r="AE32" s="260"/>
      <c r="AF32" s="42"/>
      <c r="AG32" s="42"/>
      <c r="AH32" s="42"/>
      <c r="AI32" s="42"/>
      <c r="AJ32" s="42"/>
      <c r="AK32" s="259">
        <v>0</v>
      </c>
      <c r="AL32" s="260"/>
      <c r="AM32" s="260"/>
      <c r="AN32" s="260"/>
      <c r="AO32" s="260"/>
      <c r="AP32" s="42"/>
      <c r="AQ32" s="42"/>
      <c r="AR32" s="43"/>
      <c r="BE32" s="249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261">
        <v>0</v>
      </c>
      <c r="M33" s="260"/>
      <c r="N33" s="260"/>
      <c r="O33" s="260"/>
      <c r="P33" s="260"/>
      <c r="Q33" s="42"/>
      <c r="R33" s="42"/>
      <c r="S33" s="42"/>
      <c r="T33" s="42"/>
      <c r="U33" s="42"/>
      <c r="V33" s="42"/>
      <c r="W33" s="259">
        <f>ROUND(BD54,2)</f>
        <v>0</v>
      </c>
      <c r="X33" s="260"/>
      <c r="Y33" s="260"/>
      <c r="Z33" s="260"/>
      <c r="AA33" s="260"/>
      <c r="AB33" s="260"/>
      <c r="AC33" s="260"/>
      <c r="AD33" s="260"/>
      <c r="AE33" s="260"/>
      <c r="AF33" s="42"/>
      <c r="AG33" s="42"/>
      <c r="AH33" s="42"/>
      <c r="AI33" s="42"/>
      <c r="AJ33" s="42"/>
      <c r="AK33" s="259">
        <v>0</v>
      </c>
      <c r="AL33" s="260"/>
      <c r="AM33" s="260"/>
      <c r="AN33" s="260"/>
      <c r="AO33" s="260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262" t="s">
        <v>51</v>
      </c>
      <c r="Y35" s="263"/>
      <c r="Z35" s="263"/>
      <c r="AA35" s="263"/>
      <c r="AB35" s="263"/>
      <c r="AC35" s="46"/>
      <c r="AD35" s="46"/>
      <c r="AE35" s="46"/>
      <c r="AF35" s="46"/>
      <c r="AG35" s="46"/>
      <c r="AH35" s="46"/>
      <c r="AI35" s="46"/>
      <c r="AJ35" s="46"/>
      <c r="AK35" s="264">
        <f>SUM(AK26:AK33)</f>
        <v>0</v>
      </c>
      <c r="AL35" s="263"/>
      <c r="AM35" s="263"/>
      <c r="AN35" s="263"/>
      <c r="AO35" s="26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26022023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66" t="str">
        <f>K6</f>
        <v>Zateplení objektu letních šaten TK DEZA</v>
      </c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Valašské Meziříčí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268" t="str">
        <f>IF(AN8="","",AN8)</f>
        <v>3. 3. 2023</v>
      </c>
      <c r="AN47" s="268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Valašské Meziříčí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269" t="str">
        <f>IF(E17="","",E17)</f>
        <v>Ing. Josef Galetka</v>
      </c>
      <c r="AN49" s="270"/>
      <c r="AO49" s="270"/>
      <c r="AP49" s="270"/>
      <c r="AQ49" s="37"/>
      <c r="AR49" s="40"/>
      <c r="AS49" s="271" t="s">
        <v>53</v>
      </c>
      <c r="AT49" s="272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269" t="str">
        <f>IF(E20="","",E20)</f>
        <v xml:space="preserve"> </v>
      </c>
      <c r="AN50" s="270"/>
      <c r="AO50" s="270"/>
      <c r="AP50" s="270"/>
      <c r="AQ50" s="37"/>
      <c r="AR50" s="40"/>
      <c r="AS50" s="273"/>
      <c r="AT50" s="274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75"/>
      <c r="AT51" s="276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277" t="s">
        <v>54</v>
      </c>
      <c r="D52" s="278"/>
      <c r="E52" s="278"/>
      <c r="F52" s="278"/>
      <c r="G52" s="278"/>
      <c r="H52" s="67"/>
      <c r="I52" s="279" t="s">
        <v>55</v>
      </c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80" t="s">
        <v>56</v>
      </c>
      <c r="AH52" s="278"/>
      <c r="AI52" s="278"/>
      <c r="AJ52" s="278"/>
      <c r="AK52" s="278"/>
      <c r="AL52" s="278"/>
      <c r="AM52" s="278"/>
      <c r="AN52" s="279" t="s">
        <v>57</v>
      </c>
      <c r="AO52" s="278"/>
      <c r="AP52" s="278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84">
        <f>ROUND(AG55,2)</f>
        <v>0</v>
      </c>
      <c r="AH54" s="284"/>
      <c r="AI54" s="284"/>
      <c r="AJ54" s="284"/>
      <c r="AK54" s="284"/>
      <c r="AL54" s="284"/>
      <c r="AM54" s="284"/>
      <c r="AN54" s="285">
        <f>SUM(AG54,AT54)</f>
        <v>0</v>
      </c>
      <c r="AO54" s="285"/>
      <c r="AP54" s="285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1:91" s="7" customFormat="1" ht="16.5" customHeight="1">
      <c r="A55" s="87" t="s">
        <v>77</v>
      </c>
      <c r="B55" s="88"/>
      <c r="C55" s="89"/>
      <c r="D55" s="283" t="s">
        <v>78</v>
      </c>
      <c r="E55" s="283"/>
      <c r="F55" s="283"/>
      <c r="G55" s="283"/>
      <c r="H55" s="283"/>
      <c r="I55" s="90"/>
      <c r="J55" s="283" t="s">
        <v>79</v>
      </c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1">
        <f>'SO 1 - Zateplení vnějšího...'!J30</f>
        <v>0</v>
      </c>
      <c r="AH55" s="282"/>
      <c r="AI55" s="282"/>
      <c r="AJ55" s="282"/>
      <c r="AK55" s="282"/>
      <c r="AL55" s="282"/>
      <c r="AM55" s="282"/>
      <c r="AN55" s="281">
        <f>SUM(AG55,AT55)</f>
        <v>0</v>
      </c>
      <c r="AO55" s="282"/>
      <c r="AP55" s="282"/>
      <c r="AQ55" s="91" t="s">
        <v>80</v>
      </c>
      <c r="AR55" s="92"/>
      <c r="AS55" s="93">
        <v>0</v>
      </c>
      <c r="AT55" s="94">
        <f>ROUND(SUM(AV55:AW55),2)</f>
        <v>0</v>
      </c>
      <c r="AU55" s="95">
        <f>'SO 1 - Zateplení vnějšího...'!P103</f>
        <v>0</v>
      </c>
      <c r="AV55" s="94">
        <f>'SO 1 - Zateplení vnějšího...'!J33</f>
        <v>0</v>
      </c>
      <c r="AW55" s="94">
        <f>'SO 1 - Zateplení vnějšího...'!J34</f>
        <v>0</v>
      </c>
      <c r="AX55" s="94">
        <f>'SO 1 - Zateplení vnějšího...'!J35</f>
        <v>0</v>
      </c>
      <c r="AY55" s="94">
        <f>'SO 1 - Zateplení vnějšího...'!J36</f>
        <v>0</v>
      </c>
      <c r="AZ55" s="94">
        <f>'SO 1 - Zateplení vnějšího...'!F33</f>
        <v>0</v>
      </c>
      <c r="BA55" s="94">
        <f>'SO 1 - Zateplení vnějšího...'!F34</f>
        <v>0</v>
      </c>
      <c r="BB55" s="94">
        <f>'SO 1 - Zateplení vnějšího...'!F35</f>
        <v>0</v>
      </c>
      <c r="BC55" s="94">
        <f>'SO 1 - Zateplení vnějšího...'!F36</f>
        <v>0</v>
      </c>
      <c r="BD55" s="96">
        <f>'SO 1 - Zateplení vnějšího...'!F37</f>
        <v>0</v>
      </c>
      <c r="BT55" s="97" t="s">
        <v>81</v>
      </c>
      <c r="BV55" s="97" t="s">
        <v>75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VkwZpP1IMkGH8pMGPlCktHKeWE6IplnT76UWG2+Ty+pRO2o29f72Z2eAlGx2j4QL5UpboHDuF2gJ2AxYQr6N5w==" saltValue="pHukkxxBC/YChOLUt+ZP/sF9EssGERY/lheGaCAFFhiWpO3iPTT3Ra7bM+MIzxtNYjglsqts0bHmyFAKXmU3c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1 - Zateplení vnějšíh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89"/>
  <sheetViews>
    <sheetView showGridLines="0" tabSelected="1" workbookViewId="0" topLeftCell="A655">
      <selection activeCell="V671" sqref="V67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82</v>
      </c>
    </row>
    <row r="3" spans="2:46" s="1" customFormat="1" ht="6.95" customHeight="1" hidden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83</v>
      </c>
    </row>
    <row r="4" spans="2:46" s="1" customFormat="1" ht="24.95" customHeight="1" hidden="1">
      <c r="B4" s="21"/>
      <c r="D4" s="100" t="s">
        <v>84</v>
      </c>
      <c r="L4" s="21"/>
      <c r="M4" s="101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02" t="s">
        <v>16</v>
      </c>
      <c r="L6" s="21"/>
    </row>
    <row r="7" spans="2:12" s="1" customFormat="1" ht="16.5" customHeight="1" hidden="1">
      <c r="B7" s="21"/>
      <c r="E7" s="287" t="str">
        <f>'Rekapitulace stavby'!K6</f>
        <v>Zateplení objektu letních šaten TK DEZA</v>
      </c>
      <c r="F7" s="288"/>
      <c r="G7" s="288"/>
      <c r="H7" s="288"/>
      <c r="L7" s="21"/>
    </row>
    <row r="8" spans="1:31" s="2" customFormat="1" ht="12" customHeight="1" hidden="1">
      <c r="A8" s="35"/>
      <c r="B8" s="40"/>
      <c r="C8" s="35"/>
      <c r="D8" s="102" t="s">
        <v>85</v>
      </c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289" t="s">
        <v>86</v>
      </c>
      <c r="F9" s="290"/>
      <c r="G9" s="290"/>
      <c r="H9" s="290"/>
      <c r="I9" s="35"/>
      <c r="J9" s="35"/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2" t="s">
        <v>18</v>
      </c>
      <c r="E11" s="35"/>
      <c r="F11" s="104" t="s">
        <v>19</v>
      </c>
      <c r="G11" s="35"/>
      <c r="H11" s="35"/>
      <c r="I11" s="102" t="s">
        <v>20</v>
      </c>
      <c r="J11" s="104" t="s">
        <v>19</v>
      </c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2" t="s">
        <v>21</v>
      </c>
      <c r="E12" s="35"/>
      <c r="F12" s="104" t="s">
        <v>22</v>
      </c>
      <c r="G12" s="35"/>
      <c r="H12" s="35"/>
      <c r="I12" s="102" t="s">
        <v>23</v>
      </c>
      <c r="J12" s="105" t="str">
        <f>'Rekapitulace stavby'!AN8</f>
        <v>3. 3. 2023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2" t="s">
        <v>25</v>
      </c>
      <c r="E14" s="35"/>
      <c r="F14" s="35"/>
      <c r="G14" s="35"/>
      <c r="H14" s="35"/>
      <c r="I14" s="102" t="s">
        <v>26</v>
      </c>
      <c r="J14" s="104" t="s">
        <v>27</v>
      </c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4" t="s">
        <v>28</v>
      </c>
      <c r="F15" s="35"/>
      <c r="G15" s="35"/>
      <c r="H15" s="35"/>
      <c r="I15" s="102" t="s">
        <v>29</v>
      </c>
      <c r="J15" s="104" t="s">
        <v>30</v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2" t="s">
        <v>31</v>
      </c>
      <c r="E17" s="35"/>
      <c r="F17" s="35"/>
      <c r="G17" s="35"/>
      <c r="H17" s="35"/>
      <c r="I17" s="102" t="s">
        <v>26</v>
      </c>
      <c r="J17" s="31" t="str">
        <f>'Rekapitulace stavby'!AN13</f>
        <v>Vyplň údaj</v>
      </c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291" t="str">
        <f>'Rekapitulace stavby'!E14</f>
        <v>Vyplň údaj</v>
      </c>
      <c r="F18" s="292"/>
      <c r="G18" s="292"/>
      <c r="H18" s="292"/>
      <c r="I18" s="102" t="s">
        <v>29</v>
      </c>
      <c r="J18" s="31" t="str">
        <f>'Rekapitulace stavby'!AN14</f>
        <v>Vyplň údaj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2" t="s">
        <v>33</v>
      </c>
      <c r="E20" s="35"/>
      <c r="F20" s="35"/>
      <c r="G20" s="35"/>
      <c r="H20" s="35"/>
      <c r="I20" s="102" t="s">
        <v>26</v>
      </c>
      <c r="J20" s="104" t="s">
        <v>19</v>
      </c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4" t="s">
        <v>34</v>
      </c>
      <c r="F21" s="35"/>
      <c r="G21" s="35"/>
      <c r="H21" s="35"/>
      <c r="I21" s="102" t="s">
        <v>29</v>
      </c>
      <c r="J21" s="104" t="s">
        <v>19</v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2" t="s">
        <v>35</v>
      </c>
      <c r="E23" s="35"/>
      <c r="F23" s="35"/>
      <c r="G23" s="35"/>
      <c r="H23" s="35"/>
      <c r="I23" s="102" t="s">
        <v>26</v>
      </c>
      <c r="J23" s="104" t="str">
        <f>IF('Rekapitulace stavby'!AN19="","",'Rekapitulace stavby'!AN19)</f>
        <v/>
      </c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02" t="s">
        <v>29</v>
      </c>
      <c r="J24" s="104" t="str">
        <f>IF('Rekapitulace stavby'!AN20="","",'Rekapitulace stavby'!AN20)</f>
        <v/>
      </c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2" t="s">
        <v>37</v>
      </c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71.25" customHeight="1" hidden="1">
      <c r="A27" s="106"/>
      <c r="B27" s="107"/>
      <c r="C27" s="106"/>
      <c r="D27" s="106"/>
      <c r="E27" s="293" t="s">
        <v>38</v>
      </c>
      <c r="F27" s="293"/>
      <c r="G27" s="293"/>
      <c r="H27" s="293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0" t="s">
        <v>39</v>
      </c>
      <c r="E30" s="35"/>
      <c r="F30" s="35"/>
      <c r="G30" s="35"/>
      <c r="H30" s="35"/>
      <c r="I30" s="35"/>
      <c r="J30" s="111">
        <f>ROUND(J103,2)</f>
        <v>0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09"/>
      <c r="E31" s="109"/>
      <c r="F31" s="109"/>
      <c r="G31" s="109"/>
      <c r="H31" s="109"/>
      <c r="I31" s="109"/>
      <c r="J31" s="109"/>
      <c r="K31" s="109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12" t="s">
        <v>41</v>
      </c>
      <c r="G32" s="35"/>
      <c r="H32" s="35"/>
      <c r="I32" s="112" t="s">
        <v>40</v>
      </c>
      <c r="J32" s="112" t="s">
        <v>42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13" t="s">
        <v>43</v>
      </c>
      <c r="E33" s="102" t="s">
        <v>44</v>
      </c>
      <c r="F33" s="114">
        <f>ROUND((SUM(BE103:BE688)),2)</f>
        <v>0</v>
      </c>
      <c r="G33" s="35"/>
      <c r="H33" s="35"/>
      <c r="I33" s="115">
        <v>0.21</v>
      </c>
      <c r="J33" s="114">
        <f>ROUND(((SUM(BE103:BE688))*I33),2)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2" t="s">
        <v>45</v>
      </c>
      <c r="F34" s="114">
        <f>ROUND((SUM(BF103:BF688)),2)</f>
        <v>0</v>
      </c>
      <c r="G34" s="35"/>
      <c r="H34" s="35"/>
      <c r="I34" s="115">
        <v>0.15</v>
      </c>
      <c r="J34" s="114">
        <f>ROUND(((SUM(BF103:BF688))*I34),2)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2" t="s">
        <v>46</v>
      </c>
      <c r="F35" s="114">
        <f>ROUND((SUM(BG103:BG688)),2)</f>
        <v>0</v>
      </c>
      <c r="G35" s="35"/>
      <c r="H35" s="35"/>
      <c r="I35" s="115">
        <v>0.21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2" t="s">
        <v>47</v>
      </c>
      <c r="F36" s="114">
        <f>ROUND((SUM(BH103:BH688)),2)</f>
        <v>0</v>
      </c>
      <c r="G36" s="35"/>
      <c r="H36" s="35"/>
      <c r="I36" s="115">
        <v>0.15</v>
      </c>
      <c r="J36" s="114">
        <f>0</f>
        <v>0</v>
      </c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2" t="s">
        <v>48</v>
      </c>
      <c r="F37" s="114">
        <f>ROUND((SUM(BI103:BI688)),2)</f>
        <v>0</v>
      </c>
      <c r="G37" s="35"/>
      <c r="H37" s="35"/>
      <c r="I37" s="115">
        <v>0</v>
      </c>
      <c r="J37" s="114">
        <f>0</f>
        <v>0</v>
      </c>
      <c r="K37" s="35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16"/>
      <c r="D39" s="117" t="s">
        <v>49</v>
      </c>
      <c r="E39" s="118"/>
      <c r="F39" s="118"/>
      <c r="G39" s="119" t="s">
        <v>50</v>
      </c>
      <c r="H39" s="120" t="s">
        <v>51</v>
      </c>
      <c r="I39" s="118"/>
      <c r="J39" s="121">
        <f>SUM(J30:J37)</f>
        <v>0</v>
      </c>
      <c r="K39" s="122"/>
      <c r="L39" s="10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1.25" hidden="1"/>
    <row r="42" ht="11.25" hidden="1"/>
    <row r="43" ht="11.25" hidden="1"/>
    <row r="44" spans="1:31" s="2" customFormat="1" ht="6.95" customHeight="1">
      <c r="A44" s="35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87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94" t="str">
        <f>E7</f>
        <v>Zateplení objektu letních šaten TK DEZA</v>
      </c>
      <c r="F48" s="295"/>
      <c r="G48" s="295"/>
      <c r="H48" s="295"/>
      <c r="I48" s="37"/>
      <c r="J48" s="37"/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85</v>
      </c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66" t="str">
        <f>E9</f>
        <v>SO 1 - Zateplení vnějšího pláště objektu</v>
      </c>
      <c r="F50" s="296"/>
      <c r="G50" s="296"/>
      <c r="H50" s="296"/>
      <c r="I50" s="37"/>
      <c r="J50" s="37"/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Valašské Meziříčí</v>
      </c>
      <c r="G52" s="37"/>
      <c r="H52" s="37"/>
      <c r="I52" s="30" t="s">
        <v>23</v>
      </c>
      <c r="J52" s="60" t="str">
        <f>IF(J12="","",J12)</f>
        <v>3. 3. 2023</v>
      </c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Valašské Meziříčí</v>
      </c>
      <c r="G54" s="37"/>
      <c r="H54" s="37"/>
      <c r="I54" s="30" t="s">
        <v>33</v>
      </c>
      <c r="J54" s="33" t="str">
        <f>E21</f>
        <v>Ing. Josef Galetka</v>
      </c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27" t="s">
        <v>88</v>
      </c>
      <c r="D57" s="128"/>
      <c r="E57" s="128"/>
      <c r="F57" s="128"/>
      <c r="G57" s="128"/>
      <c r="H57" s="128"/>
      <c r="I57" s="128"/>
      <c r="J57" s="129" t="s">
        <v>89</v>
      </c>
      <c r="K57" s="128"/>
      <c r="L57" s="10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0" t="s">
        <v>71</v>
      </c>
      <c r="D59" s="37"/>
      <c r="E59" s="37"/>
      <c r="F59" s="37"/>
      <c r="G59" s="37"/>
      <c r="H59" s="37"/>
      <c r="I59" s="37"/>
      <c r="J59" s="78">
        <f>J103</f>
        <v>0</v>
      </c>
      <c r="K59" s="37"/>
      <c r="L59" s="10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90</v>
      </c>
    </row>
    <row r="60" spans="2:12" s="9" customFormat="1" ht="24.95" customHeight="1">
      <c r="B60" s="131"/>
      <c r="C60" s="132"/>
      <c r="D60" s="133" t="s">
        <v>91</v>
      </c>
      <c r="E60" s="134"/>
      <c r="F60" s="134"/>
      <c r="G60" s="134"/>
      <c r="H60" s="134"/>
      <c r="I60" s="134"/>
      <c r="J60" s="135">
        <f>J104</f>
        <v>0</v>
      </c>
      <c r="K60" s="132"/>
      <c r="L60" s="136"/>
    </row>
    <row r="61" spans="2:12" s="10" customFormat="1" ht="19.9" customHeight="1">
      <c r="B61" s="137"/>
      <c r="C61" s="138"/>
      <c r="D61" s="139" t="s">
        <v>92</v>
      </c>
      <c r="E61" s="140"/>
      <c r="F61" s="140"/>
      <c r="G61" s="140"/>
      <c r="H61" s="140"/>
      <c r="I61" s="140"/>
      <c r="J61" s="141">
        <f>J105</f>
        <v>0</v>
      </c>
      <c r="K61" s="138"/>
      <c r="L61" s="142"/>
    </row>
    <row r="62" spans="2:12" s="10" customFormat="1" ht="19.9" customHeight="1">
      <c r="B62" s="137"/>
      <c r="C62" s="138"/>
      <c r="D62" s="139" t="s">
        <v>93</v>
      </c>
      <c r="E62" s="140"/>
      <c r="F62" s="140"/>
      <c r="G62" s="140"/>
      <c r="H62" s="140"/>
      <c r="I62" s="140"/>
      <c r="J62" s="141">
        <f>J148</f>
        <v>0</v>
      </c>
      <c r="K62" s="138"/>
      <c r="L62" s="142"/>
    </row>
    <row r="63" spans="2:12" s="10" customFormat="1" ht="19.9" customHeight="1">
      <c r="B63" s="137"/>
      <c r="C63" s="138"/>
      <c r="D63" s="139" t="s">
        <v>94</v>
      </c>
      <c r="E63" s="140"/>
      <c r="F63" s="140"/>
      <c r="G63" s="140"/>
      <c r="H63" s="140"/>
      <c r="I63" s="140"/>
      <c r="J63" s="141">
        <f>J152</f>
        <v>0</v>
      </c>
      <c r="K63" s="138"/>
      <c r="L63" s="142"/>
    </row>
    <row r="64" spans="2:12" s="10" customFormat="1" ht="19.9" customHeight="1">
      <c r="B64" s="137"/>
      <c r="C64" s="138"/>
      <c r="D64" s="139" t="s">
        <v>95</v>
      </c>
      <c r="E64" s="140"/>
      <c r="F64" s="140"/>
      <c r="G64" s="140"/>
      <c r="H64" s="140"/>
      <c r="I64" s="140"/>
      <c r="J64" s="141">
        <f>J161</f>
        <v>0</v>
      </c>
      <c r="K64" s="138"/>
      <c r="L64" s="142"/>
    </row>
    <row r="65" spans="2:12" s="10" customFormat="1" ht="19.9" customHeight="1">
      <c r="B65" s="137"/>
      <c r="C65" s="138"/>
      <c r="D65" s="139" t="s">
        <v>96</v>
      </c>
      <c r="E65" s="140"/>
      <c r="F65" s="140"/>
      <c r="G65" s="140"/>
      <c r="H65" s="140"/>
      <c r="I65" s="140"/>
      <c r="J65" s="141">
        <f>J364</f>
        <v>0</v>
      </c>
      <c r="K65" s="138"/>
      <c r="L65" s="142"/>
    </row>
    <row r="66" spans="2:12" s="10" customFormat="1" ht="19.9" customHeight="1">
      <c r="B66" s="137"/>
      <c r="C66" s="138"/>
      <c r="D66" s="139" t="s">
        <v>97</v>
      </c>
      <c r="E66" s="140"/>
      <c r="F66" s="140"/>
      <c r="G66" s="140"/>
      <c r="H66" s="140"/>
      <c r="I66" s="140"/>
      <c r="J66" s="141">
        <f>J449</f>
        <v>0</v>
      </c>
      <c r="K66" s="138"/>
      <c r="L66" s="142"/>
    </row>
    <row r="67" spans="2:12" s="10" customFormat="1" ht="19.9" customHeight="1">
      <c r="B67" s="137"/>
      <c r="C67" s="138"/>
      <c r="D67" s="139" t="s">
        <v>98</v>
      </c>
      <c r="E67" s="140"/>
      <c r="F67" s="140"/>
      <c r="G67" s="140"/>
      <c r="H67" s="140"/>
      <c r="I67" s="140"/>
      <c r="J67" s="141">
        <f>J464</f>
        <v>0</v>
      </c>
      <c r="K67" s="138"/>
      <c r="L67" s="142"/>
    </row>
    <row r="68" spans="2:12" s="9" customFormat="1" ht="24.95" customHeight="1">
      <c r="B68" s="131"/>
      <c r="C68" s="132"/>
      <c r="D68" s="133" t="s">
        <v>99</v>
      </c>
      <c r="E68" s="134"/>
      <c r="F68" s="134"/>
      <c r="G68" s="134"/>
      <c r="H68" s="134"/>
      <c r="I68" s="134"/>
      <c r="J68" s="135">
        <f>J467</f>
        <v>0</v>
      </c>
      <c r="K68" s="132"/>
      <c r="L68" s="136"/>
    </row>
    <row r="69" spans="2:12" s="10" customFormat="1" ht="19.9" customHeight="1">
      <c r="B69" s="137"/>
      <c r="C69" s="138"/>
      <c r="D69" s="139" t="s">
        <v>100</v>
      </c>
      <c r="E69" s="140"/>
      <c r="F69" s="140"/>
      <c r="G69" s="140"/>
      <c r="H69" s="140"/>
      <c r="I69" s="140"/>
      <c r="J69" s="141">
        <f>J468</f>
        <v>0</v>
      </c>
      <c r="K69" s="138"/>
      <c r="L69" s="142"/>
    </row>
    <row r="70" spans="2:12" s="10" customFormat="1" ht="19.9" customHeight="1">
      <c r="B70" s="137"/>
      <c r="C70" s="138"/>
      <c r="D70" s="139" t="s">
        <v>101</v>
      </c>
      <c r="E70" s="140"/>
      <c r="F70" s="140"/>
      <c r="G70" s="140"/>
      <c r="H70" s="140"/>
      <c r="I70" s="140"/>
      <c r="J70" s="141">
        <f>J487</f>
        <v>0</v>
      </c>
      <c r="K70" s="138"/>
      <c r="L70" s="142"/>
    </row>
    <row r="71" spans="2:12" s="10" customFormat="1" ht="19.9" customHeight="1">
      <c r="B71" s="137"/>
      <c r="C71" s="138"/>
      <c r="D71" s="139" t="s">
        <v>102</v>
      </c>
      <c r="E71" s="140"/>
      <c r="F71" s="140"/>
      <c r="G71" s="140"/>
      <c r="H71" s="140"/>
      <c r="I71" s="140"/>
      <c r="J71" s="141">
        <f>J545</f>
        <v>0</v>
      </c>
      <c r="K71" s="138"/>
      <c r="L71" s="142"/>
    </row>
    <row r="72" spans="2:12" s="10" customFormat="1" ht="19.9" customHeight="1">
      <c r="B72" s="137"/>
      <c r="C72" s="138"/>
      <c r="D72" s="139" t="s">
        <v>103</v>
      </c>
      <c r="E72" s="140"/>
      <c r="F72" s="140"/>
      <c r="G72" s="140"/>
      <c r="H72" s="140"/>
      <c r="I72" s="140"/>
      <c r="J72" s="141">
        <f>J559</f>
        <v>0</v>
      </c>
      <c r="K72" s="138"/>
      <c r="L72" s="142"/>
    </row>
    <row r="73" spans="2:12" s="10" customFormat="1" ht="19.9" customHeight="1">
      <c r="B73" s="137"/>
      <c r="C73" s="138"/>
      <c r="D73" s="139" t="s">
        <v>104</v>
      </c>
      <c r="E73" s="140"/>
      <c r="F73" s="140"/>
      <c r="G73" s="140"/>
      <c r="H73" s="140"/>
      <c r="I73" s="140"/>
      <c r="J73" s="141">
        <f>J567</f>
        <v>0</v>
      </c>
      <c r="K73" s="138"/>
      <c r="L73" s="142"/>
    </row>
    <row r="74" spans="2:12" s="10" customFormat="1" ht="19.9" customHeight="1">
      <c r="B74" s="137"/>
      <c r="C74" s="138"/>
      <c r="D74" s="139" t="s">
        <v>105</v>
      </c>
      <c r="E74" s="140"/>
      <c r="F74" s="140"/>
      <c r="G74" s="140"/>
      <c r="H74" s="140"/>
      <c r="I74" s="140"/>
      <c r="J74" s="141">
        <f>J588</f>
        <v>0</v>
      </c>
      <c r="K74" s="138"/>
      <c r="L74" s="142"/>
    </row>
    <row r="75" spans="2:12" s="10" customFormat="1" ht="19.9" customHeight="1">
      <c r="B75" s="137"/>
      <c r="C75" s="138"/>
      <c r="D75" s="139" t="s">
        <v>106</v>
      </c>
      <c r="E75" s="140"/>
      <c r="F75" s="140"/>
      <c r="G75" s="140"/>
      <c r="H75" s="140"/>
      <c r="I75" s="140"/>
      <c r="J75" s="141">
        <f>J598</f>
        <v>0</v>
      </c>
      <c r="K75" s="138"/>
      <c r="L75" s="142"/>
    </row>
    <row r="76" spans="2:12" s="10" customFormat="1" ht="19.9" customHeight="1">
      <c r="B76" s="137"/>
      <c r="C76" s="138"/>
      <c r="D76" s="139" t="s">
        <v>107</v>
      </c>
      <c r="E76" s="140"/>
      <c r="F76" s="140"/>
      <c r="G76" s="140"/>
      <c r="H76" s="140"/>
      <c r="I76" s="140"/>
      <c r="J76" s="141">
        <f>J611</f>
        <v>0</v>
      </c>
      <c r="K76" s="138"/>
      <c r="L76" s="142"/>
    </row>
    <row r="77" spans="2:12" s="10" customFormat="1" ht="19.9" customHeight="1">
      <c r="B77" s="137"/>
      <c r="C77" s="138"/>
      <c r="D77" s="139" t="s">
        <v>108</v>
      </c>
      <c r="E77" s="140"/>
      <c r="F77" s="140"/>
      <c r="G77" s="140"/>
      <c r="H77" s="140"/>
      <c r="I77" s="140"/>
      <c r="J77" s="141">
        <f>J618</f>
        <v>0</v>
      </c>
      <c r="K77" s="138"/>
      <c r="L77" s="142"/>
    </row>
    <row r="78" spans="2:12" s="9" customFormat="1" ht="24.95" customHeight="1">
      <c r="B78" s="131"/>
      <c r="C78" s="132"/>
      <c r="D78" s="133" t="s">
        <v>109</v>
      </c>
      <c r="E78" s="134"/>
      <c r="F78" s="134"/>
      <c r="G78" s="134"/>
      <c r="H78" s="134"/>
      <c r="I78" s="134"/>
      <c r="J78" s="135">
        <f>J636</f>
        <v>0</v>
      </c>
      <c r="K78" s="132"/>
      <c r="L78" s="136"/>
    </row>
    <row r="79" spans="2:12" s="9" customFormat="1" ht="24.95" customHeight="1">
      <c r="B79" s="131"/>
      <c r="C79" s="132"/>
      <c r="D79" s="133" t="s">
        <v>110</v>
      </c>
      <c r="E79" s="134"/>
      <c r="F79" s="134"/>
      <c r="G79" s="134"/>
      <c r="H79" s="134"/>
      <c r="I79" s="134"/>
      <c r="J79" s="135">
        <f>J639</f>
        <v>0</v>
      </c>
      <c r="K79" s="132"/>
      <c r="L79" s="136"/>
    </row>
    <row r="80" spans="2:12" s="10" customFormat="1" ht="19.9" customHeight="1">
      <c r="B80" s="137"/>
      <c r="C80" s="138"/>
      <c r="D80" s="139" t="s">
        <v>111</v>
      </c>
      <c r="E80" s="140"/>
      <c r="F80" s="140"/>
      <c r="G80" s="140"/>
      <c r="H80" s="140"/>
      <c r="I80" s="140"/>
      <c r="J80" s="141">
        <f>J640</f>
        <v>0</v>
      </c>
      <c r="K80" s="138"/>
      <c r="L80" s="142"/>
    </row>
    <row r="81" spans="2:12" s="10" customFormat="1" ht="19.9" customHeight="1">
      <c r="B81" s="137"/>
      <c r="C81" s="138"/>
      <c r="D81" s="139" t="s">
        <v>112</v>
      </c>
      <c r="E81" s="140"/>
      <c r="F81" s="140"/>
      <c r="G81" s="140"/>
      <c r="H81" s="140"/>
      <c r="I81" s="140"/>
      <c r="J81" s="141">
        <f>J648</f>
        <v>0</v>
      </c>
      <c r="K81" s="138"/>
      <c r="L81" s="142"/>
    </row>
    <row r="82" spans="2:12" s="10" customFormat="1" ht="19.9" customHeight="1">
      <c r="B82" s="137"/>
      <c r="C82" s="138"/>
      <c r="D82" s="139" t="s">
        <v>113</v>
      </c>
      <c r="E82" s="140"/>
      <c r="F82" s="140"/>
      <c r="G82" s="140"/>
      <c r="H82" s="140"/>
      <c r="I82" s="140"/>
      <c r="J82" s="141">
        <f>J667</f>
        <v>0</v>
      </c>
      <c r="K82" s="138"/>
      <c r="L82" s="142"/>
    </row>
    <row r="83" spans="2:12" s="10" customFormat="1" ht="19.9" customHeight="1">
      <c r="B83" s="137"/>
      <c r="C83" s="138"/>
      <c r="D83" s="139" t="s">
        <v>114</v>
      </c>
      <c r="E83" s="140"/>
      <c r="F83" s="140"/>
      <c r="G83" s="140"/>
      <c r="H83" s="140"/>
      <c r="I83" s="140"/>
      <c r="J83" s="141">
        <f>J685</f>
        <v>0</v>
      </c>
      <c r="K83" s="138"/>
      <c r="L83" s="142"/>
    </row>
    <row r="84" spans="1:31" s="2" customFormat="1" ht="21.7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3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103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9" spans="1:31" s="2" customFormat="1" ht="6.95" customHeight="1">
      <c r="A89" s="35"/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103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24.95" customHeight="1">
      <c r="A90" s="35"/>
      <c r="B90" s="36"/>
      <c r="C90" s="24" t="s">
        <v>115</v>
      </c>
      <c r="D90" s="37"/>
      <c r="E90" s="37"/>
      <c r="F90" s="37"/>
      <c r="G90" s="37"/>
      <c r="H90" s="37"/>
      <c r="I90" s="37"/>
      <c r="J90" s="37"/>
      <c r="K90" s="37"/>
      <c r="L90" s="103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03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2" customHeight="1">
      <c r="A92" s="35"/>
      <c r="B92" s="36"/>
      <c r="C92" s="30" t="s">
        <v>16</v>
      </c>
      <c r="D92" s="37"/>
      <c r="E92" s="37"/>
      <c r="F92" s="37"/>
      <c r="G92" s="37"/>
      <c r="H92" s="37"/>
      <c r="I92" s="37"/>
      <c r="J92" s="37"/>
      <c r="K92" s="37"/>
      <c r="L92" s="103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6.5" customHeight="1">
      <c r="A93" s="35"/>
      <c r="B93" s="36"/>
      <c r="C93" s="37"/>
      <c r="D93" s="37"/>
      <c r="E93" s="294" t="str">
        <f>E7</f>
        <v>Zateplení objektu letních šaten TK DEZA</v>
      </c>
      <c r="F93" s="295"/>
      <c r="G93" s="295"/>
      <c r="H93" s="295"/>
      <c r="I93" s="37"/>
      <c r="J93" s="37"/>
      <c r="K93" s="37"/>
      <c r="L93" s="103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85</v>
      </c>
      <c r="D94" s="37"/>
      <c r="E94" s="37"/>
      <c r="F94" s="37"/>
      <c r="G94" s="37"/>
      <c r="H94" s="37"/>
      <c r="I94" s="37"/>
      <c r="J94" s="37"/>
      <c r="K94" s="37"/>
      <c r="L94" s="103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6.5" customHeight="1">
      <c r="A95" s="35"/>
      <c r="B95" s="36"/>
      <c r="C95" s="37"/>
      <c r="D95" s="37"/>
      <c r="E95" s="266" t="str">
        <f>E9</f>
        <v>SO 1 - Zateplení vnějšího pláště objektu</v>
      </c>
      <c r="F95" s="296"/>
      <c r="G95" s="296"/>
      <c r="H95" s="296"/>
      <c r="I95" s="37"/>
      <c r="J95" s="37"/>
      <c r="K95" s="37"/>
      <c r="L95" s="103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6.95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103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2" customHeight="1">
      <c r="A97" s="35"/>
      <c r="B97" s="36"/>
      <c r="C97" s="30" t="s">
        <v>21</v>
      </c>
      <c r="D97" s="37"/>
      <c r="E97" s="37"/>
      <c r="F97" s="28" t="str">
        <f>F12</f>
        <v>Valašské Meziříčí</v>
      </c>
      <c r="G97" s="37"/>
      <c r="H97" s="37"/>
      <c r="I97" s="30" t="s">
        <v>23</v>
      </c>
      <c r="J97" s="60" t="str">
        <f>IF(J12="","",J12)</f>
        <v>3. 3. 2023</v>
      </c>
      <c r="K97" s="37"/>
      <c r="L97" s="103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3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5.2" customHeight="1">
      <c r="A99" s="35"/>
      <c r="B99" s="36"/>
      <c r="C99" s="30" t="s">
        <v>25</v>
      </c>
      <c r="D99" s="37"/>
      <c r="E99" s="37"/>
      <c r="F99" s="28" t="str">
        <f>E15</f>
        <v>Město Valašské Meziříčí</v>
      </c>
      <c r="G99" s="37"/>
      <c r="H99" s="37"/>
      <c r="I99" s="30" t="s">
        <v>33</v>
      </c>
      <c r="J99" s="33" t="str">
        <f>E21</f>
        <v>Ing. Josef Galetka</v>
      </c>
      <c r="K99" s="37"/>
      <c r="L99" s="103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15.2" customHeight="1">
      <c r="A100" s="35"/>
      <c r="B100" s="36"/>
      <c r="C100" s="30" t="s">
        <v>31</v>
      </c>
      <c r="D100" s="37"/>
      <c r="E100" s="37"/>
      <c r="F100" s="28" t="str">
        <f>IF(E18="","",E18)</f>
        <v>Vyplň údaj</v>
      </c>
      <c r="G100" s="37"/>
      <c r="H100" s="37"/>
      <c r="I100" s="30" t="s">
        <v>35</v>
      </c>
      <c r="J100" s="33" t="str">
        <f>E24</f>
        <v xml:space="preserve"> </v>
      </c>
      <c r="K100" s="37"/>
      <c r="L100" s="103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10.3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103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11" customFormat="1" ht="29.25" customHeight="1">
      <c r="A102" s="143"/>
      <c r="B102" s="144"/>
      <c r="C102" s="145" t="s">
        <v>116</v>
      </c>
      <c r="D102" s="146" t="s">
        <v>58</v>
      </c>
      <c r="E102" s="146" t="s">
        <v>54</v>
      </c>
      <c r="F102" s="146" t="s">
        <v>55</v>
      </c>
      <c r="G102" s="146" t="s">
        <v>117</v>
      </c>
      <c r="H102" s="146" t="s">
        <v>118</v>
      </c>
      <c r="I102" s="146" t="s">
        <v>119</v>
      </c>
      <c r="J102" s="146" t="s">
        <v>89</v>
      </c>
      <c r="K102" s="147" t="s">
        <v>120</v>
      </c>
      <c r="L102" s="148"/>
      <c r="M102" s="69" t="s">
        <v>19</v>
      </c>
      <c r="N102" s="70" t="s">
        <v>43</v>
      </c>
      <c r="O102" s="70" t="s">
        <v>121</v>
      </c>
      <c r="P102" s="70" t="s">
        <v>122</v>
      </c>
      <c r="Q102" s="70" t="s">
        <v>123</v>
      </c>
      <c r="R102" s="70" t="s">
        <v>124</v>
      </c>
      <c r="S102" s="70" t="s">
        <v>125</v>
      </c>
      <c r="T102" s="71" t="s">
        <v>126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</row>
    <row r="103" spans="1:63" s="2" customFormat="1" ht="22.9" customHeight="1">
      <c r="A103" s="35"/>
      <c r="B103" s="36"/>
      <c r="C103" s="76" t="s">
        <v>127</v>
      </c>
      <c r="D103" s="37"/>
      <c r="E103" s="37"/>
      <c r="F103" s="37"/>
      <c r="G103" s="37"/>
      <c r="H103" s="37"/>
      <c r="I103" s="37"/>
      <c r="J103" s="149">
        <f>BK103</f>
        <v>0</v>
      </c>
      <c r="K103" s="37"/>
      <c r="L103" s="40"/>
      <c r="M103" s="72"/>
      <c r="N103" s="150"/>
      <c r="O103" s="73"/>
      <c r="P103" s="151">
        <f>P104+P467+P636+P639</f>
        <v>0</v>
      </c>
      <c r="Q103" s="73"/>
      <c r="R103" s="151">
        <f>R104+R467+R636+R639</f>
        <v>40.71269436</v>
      </c>
      <c r="S103" s="73"/>
      <c r="T103" s="152">
        <f>T104+T467+T636+T639</f>
        <v>42.028832799999996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72</v>
      </c>
      <c r="AU103" s="18" t="s">
        <v>90</v>
      </c>
      <c r="BK103" s="153">
        <f>BK104+BK467+BK636+BK639</f>
        <v>0</v>
      </c>
    </row>
    <row r="104" spans="2:63" s="12" customFormat="1" ht="25.9" customHeight="1">
      <c r="B104" s="154"/>
      <c r="C104" s="155"/>
      <c r="D104" s="156" t="s">
        <v>72</v>
      </c>
      <c r="E104" s="157" t="s">
        <v>128</v>
      </c>
      <c r="F104" s="157" t="s">
        <v>129</v>
      </c>
      <c r="G104" s="155"/>
      <c r="H104" s="155"/>
      <c r="I104" s="158"/>
      <c r="J104" s="159">
        <f>BK104</f>
        <v>0</v>
      </c>
      <c r="K104" s="155"/>
      <c r="L104" s="160"/>
      <c r="M104" s="161"/>
      <c r="N104" s="162"/>
      <c r="O104" s="162"/>
      <c r="P104" s="163">
        <f>P105+P148+P152+P161+P364+P449+P464</f>
        <v>0</v>
      </c>
      <c r="Q104" s="162"/>
      <c r="R104" s="163">
        <f>R105+R148+R152+R161+R364+R449+R464</f>
        <v>39.09847026</v>
      </c>
      <c r="S104" s="162"/>
      <c r="T104" s="164">
        <f>T105+T148+T152+T161+T364+T449+T464</f>
        <v>41.646592</v>
      </c>
      <c r="AR104" s="165" t="s">
        <v>81</v>
      </c>
      <c r="AT104" s="166" t="s">
        <v>72</v>
      </c>
      <c r="AU104" s="166" t="s">
        <v>73</v>
      </c>
      <c r="AY104" s="165" t="s">
        <v>130</v>
      </c>
      <c r="BK104" s="167">
        <f>BK105+BK148+BK152+BK161+BK364+BK449+BK464</f>
        <v>0</v>
      </c>
    </row>
    <row r="105" spans="2:63" s="12" customFormat="1" ht="22.9" customHeight="1">
      <c r="B105" s="154"/>
      <c r="C105" s="155"/>
      <c r="D105" s="156" t="s">
        <v>72</v>
      </c>
      <c r="E105" s="168" t="s">
        <v>81</v>
      </c>
      <c r="F105" s="168" t="s">
        <v>131</v>
      </c>
      <c r="G105" s="155"/>
      <c r="H105" s="155"/>
      <c r="I105" s="158"/>
      <c r="J105" s="169">
        <f>BK105</f>
        <v>0</v>
      </c>
      <c r="K105" s="155"/>
      <c r="L105" s="160"/>
      <c r="M105" s="161"/>
      <c r="N105" s="162"/>
      <c r="O105" s="162"/>
      <c r="P105" s="163">
        <f>SUM(P106:P147)</f>
        <v>0</v>
      </c>
      <c r="Q105" s="162"/>
      <c r="R105" s="163">
        <f>SUM(R106:R147)</f>
        <v>0.005</v>
      </c>
      <c r="S105" s="162"/>
      <c r="T105" s="164">
        <f>SUM(T106:T147)</f>
        <v>33.4704</v>
      </c>
      <c r="AR105" s="165" t="s">
        <v>81</v>
      </c>
      <c r="AT105" s="166" t="s">
        <v>72</v>
      </c>
      <c r="AU105" s="166" t="s">
        <v>81</v>
      </c>
      <c r="AY105" s="165" t="s">
        <v>130</v>
      </c>
      <c r="BK105" s="167">
        <f>SUM(BK106:BK147)</f>
        <v>0</v>
      </c>
    </row>
    <row r="106" spans="1:65" s="2" customFormat="1" ht="76.35" customHeight="1">
      <c r="A106" s="35"/>
      <c r="B106" s="36"/>
      <c r="C106" s="170" t="s">
        <v>81</v>
      </c>
      <c r="D106" s="170" t="s">
        <v>132</v>
      </c>
      <c r="E106" s="171" t="s">
        <v>133</v>
      </c>
      <c r="F106" s="172" t="s">
        <v>134</v>
      </c>
      <c r="G106" s="173" t="s">
        <v>135</v>
      </c>
      <c r="H106" s="174">
        <v>39.12</v>
      </c>
      <c r="I106" s="175"/>
      <c r="J106" s="176">
        <f>ROUND(I106*H106,2)</f>
        <v>0</v>
      </c>
      <c r="K106" s="172" t="s">
        <v>136</v>
      </c>
      <c r="L106" s="40"/>
      <c r="M106" s="177" t="s">
        <v>19</v>
      </c>
      <c r="N106" s="178" t="s">
        <v>44</v>
      </c>
      <c r="O106" s="65"/>
      <c r="P106" s="179">
        <f>O106*H106</f>
        <v>0</v>
      </c>
      <c r="Q106" s="179">
        <v>0</v>
      </c>
      <c r="R106" s="179">
        <f>Q106*H106</f>
        <v>0</v>
      </c>
      <c r="S106" s="179">
        <v>0.255</v>
      </c>
      <c r="T106" s="180">
        <f>S106*H106</f>
        <v>9.9756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1" t="s">
        <v>137</v>
      </c>
      <c r="AT106" s="181" t="s">
        <v>132</v>
      </c>
      <c r="AU106" s="181" t="s">
        <v>83</v>
      </c>
      <c r="AY106" s="18" t="s">
        <v>130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8" t="s">
        <v>81</v>
      </c>
      <c r="BK106" s="182">
        <f>ROUND(I106*H106,2)</f>
        <v>0</v>
      </c>
      <c r="BL106" s="18" t="s">
        <v>137</v>
      </c>
      <c r="BM106" s="181" t="s">
        <v>138</v>
      </c>
    </row>
    <row r="107" spans="1:47" s="2" customFormat="1" ht="11.25">
      <c r="A107" s="35"/>
      <c r="B107" s="36"/>
      <c r="C107" s="37"/>
      <c r="D107" s="183" t="s">
        <v>139</v>
      </c>
      <c r="E107" s="37"/>
      <c r="F107" s="184" t="s">
        <v>140</v>
      </c>
      <c r="G107" s="37"/>
      <c r="H107" s="37"/>
      <c r="I107" s="185"/>
      <c r="J107" s="37"/>
      <c r="K107" s="37"/>
      <c r="L107" s="40"/>
      <c r="M107" s="186"/>
      <c r="N107" s="187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139</v>
      </c>
      <c r="AU107" s="18" t="s">
        <v>83</v>
      </c>
    </row>
    <row r="108" spans="2:51" s="13" customFormat="1" ht="11.25">
      <c r="B108" s="188"/>
      <c r="C108" s="189"/>
      <c r="D108" s="190" t="s">
        <v>141</v>
      </c>
      <c r="E108" s="191" t="s">
        <v>19</v>
      </c>
      <c r="F108" s="192" t="s">
        <v>142</v>
      </c>
      <c r="G108" s="189"/>
      <c r="H108" s="193">
        <v>9.324</v>
      </c>
      <c r="I108" s="194"/>
      <c r="J108" s="189"/>
      <c r="K108" s="189"/>
      <c r="L108" s="195"/>
      <c r="M108" s="196"/>
      <c r="N108" s="197"/>
      <c r="O108" s="197"/>
      <c r="P108" s="197"/>
      <c r="Q108" s="197"/>
      <c r="R108" s="197"/>
      <c r="S108" s="197"/>
      <c r="T108" s="198"/>
      <c r="AT108" s="199" t="s">
        <v>141</v>
      </c>
      <c r="AU108" s="199" t="s">
        <v>83</v>
      </c>
      <c r="AV108" s="13" t="s">
        <v>83</v>
      </c>
      <c r="AW108" s="13" t="s">
        <v>143</v>
      </c>
      <c r="AX108" s="13" t="s">
        <v>73</v>
      </c>
      <c r="AY108" s="199" t="s">
        <v>130</v>
      </c>
    </row>
    <row r="109" spans="2:51" s="13" customFormat="1" ht="11.25">
      <c r="B109" s="188"/>
      <c r="C109" s="189"/>
      <c r="D109" s="190" t="s">
        <v>141</v>
      </c>
      <c r="E109" s="191" t="s">
        <v>19</v>
      </c>
      <c r="F109" s="192" t="s">
        <v>144</v>
      </c>
      <c r="G109" s="189"/>
      <c r="H109" s="193">
        <v>14.898</v>
      </c>
      <c r="I109" s="194"/>
      <c r="J109" s="189"/>
      <c r="K109" s="189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141</v>
      </c>
      <c r="AU109" s="199" t="s">
        <v>83</v>
      </c>
      <c r="AV109" s="13" t="s">
        <v>83</v>
      </c>
      <c r="AW109" s="13" t="s">
        <v>143</v>
      </c>
      <c r="AX109" s="13" t="s">
        <v>73</v>
      </c>
      <c r="AY109" s="199" t="s">
        <v>130</v>
      </c>
    </row>
    <row r="110" spans="2:51" s="13" customFormat="1" ht="11.25">
      <c r="B110" s="188"/>
      <c r="C110" s="189"/>
      <c r="D110" s="190" t="s">
        <v>141</v>
      </c>
      <c r="E110" s="191" t="s">
        <v>19</v>
      </c>
      <c r="F110" s="192" t="s">
        <v>145</v>
      </c>
      <c r="G110" s="189"/>
      <c r="H110" s="193">
        <v>14.898</v>
      </c>
      <c r="I110" s="194"/>
      <c r="J110" s="189"/>
      <c r="K110" s="189"/>
      <c r="L110" s="195"/>
      <c r="M110" s="196"/>
      <c r="N110" s="197"/>
      <c r="O110" s="197"/>
      <c r="P110" s="197"/>
      <c r="Q110" s="197"/>
      <c r="R110" s="197"/>
      <c r="S110" s="197"/>
      <c r="T110" s="198"/>
      <c r="AT110" s="199" t="s">
        <v>141</v>
      </c>
      <c r="AU110" s="199" t="s">
        <v>83</v>
      </c>
      <c r="AV110" s="13" t="s">
        <v>83</v>
      </c>
      <c r="AW110" s="13" t="s">
        <v>143</v>
      </c>
      <c r="AX110" s="13" t="s">
        <v>73</v>
      </c>
      <c r="AY110" s="199" t="s">
        <v>130</v>
      </c>
    </row>
    <row r="111" spans="2:51" s="14" customFormat="1" ht="11.25">
      <c r="B111" s="200"/>
      <c r="C111" s="201"/>
      <c r="D111" s="190" t="s">
        <v>141</v>
      </c>
      <c r="E111" s="202" t="s">
        <v>19</v>
      </c>
      <c r="F111" s="203" t="s">
        <v>146</v>
      </c>
      <c r="G111" s="201"/>
      <c r="H111" s="204">
        <v>39.12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141</v>
      </c>
      <c r="AU111" s="210" t="s">
        <v>83</v>
      </c>
      <c r="AV111" s="14" t="s">
        <v>137</v>
      </c>
      <c r="AW111" s="14" t="s">
        <v>143</v>
      </c>
      <c r="AX111" s="14" t="s">
        <v>81</v>
      </c>
      <c r="AY111" s="210" t="s">
        <v>130</v>
      </c>
    </row>
    <row r="112" spans="1:65" s="2" customFormat="1" ht="55.5" customHeight="1">
      <c r="A112" s="35"/>
      <c r="B112" s="36"/>
      <c r="C112" s="170" t="s">
        <v>83</v>
      </c>
      <c r="D112" s="170" t="s">
        <v>132</v>
      </c>
      <c r="E112" s="171" t="s">
        <v>147</v>
      </c>
      <c r="F112" s="172" t="s">
        <v>148</v>
      </c>
      <c r="G112" s="173" t="s">
        <v>135</v>
      </c>
      <c r="H112" s="174">
        <v>39.12</v>
      </c>
      <c r="I112" s="175"/>
      <c r="J112" s="176">
        <f>ROUND(I112*H112,2)</f>
        <v>0</v>
      </c>
      <c r="K112" s="172" t="s">
        <v>136</v>
      </c>
      <c r="L112" s="40"/>
      <c r="M112" s="177" t="s">
        <v>19</v>
      </c>
      <c r="N112" s="178" t="s">
        <v>44</v>
      </c>
      <c r="O112" s="65"/>
      <c r="P112" s="179">
        <f>O112*H112</f>
        <v>0</v>
      </c>
      <c r="Q112" s="179">
        <v>0</v>
      </c>
      <c r="R112" s="179">
        <f>Q112*H112</f>
        <v>0</v>
      </c>
      <c r="S112" s="179">
        <v>0.3</v>
      </c>
      <c r="T112" s="180">
        <f>S112*H112</f>
        <v>11.735999999999999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1" t="s">
        <v>137</v>
      </c>
      <c r="AT112" s="181" t="s">
        <v>132</v>
      </c>
      <c r="AU112" s="181" t="s">
        <v>83</v>
      </c>
      <c r="AY112" s="18" t="s">
        <v>130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8" t="s">
        <v>81</v>
      </c>
      <c r="BK112" s="182">
        <f>ROUND(I112*H112,2)</f>
        <v>0</v>
      </c>
      <c r="BL112" s="18" t="s">
        <v>137</v>
      </c>
      <c r="BM112" s="181" t="s">
        <v>149</v>
      </c>
    </row>
    <row r="113" spans="1:47" s="2" customFormat="1" ht="11.25">
      <c r="A113" s="35"/>
      <c r="B113" s="36"/>
      <c r="C113" s="37"/>
      <c r="D113" s="183" t="s">
        <v>139</v>
      </c>
      <c r="E113" s="37"/>
      <c r="F113" s="184" t="s">
        <v>150</v>
      </c>
      <c r="G113" s="37"/>
      <c r="H113" s="37"/>
      <c r="I113" s="185"/>
      <c r="J113" s="37"/>
      <c r="K113" s="37"/>
      <c r="L113" s="40"/>
      <c r="M113" s="186"/>
      <c r="N113" s="187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139</v>
      </c>
      <c r="AU113" s="18" t="s">
        <v>83</v>
      </c>
    </row>
    <row r="114" spans="1:65" s="2" customFormat="1" ht="49.15" customHeight="1">
      <c r="A114" s="35"/>
      <c r="B114" s="36"/>
      <c r="C114" s="170" t="s">
        <v>151</v>
      </c>
      <c r="D114" s="170" t="s">
        <v>132</v>
      </c>
      <c r="E114" s="171" t="s">
        <v>152</v>
      </c>
      <c r="F114" s="172" t="s">
        <v>153</v>
      </c>
      <c r="G114" s="173" t="s">
        <v>135</v>
      </c>
      <c r="H114" s="174">
        <v>48.995</v>
      </c>
      <c r="I114" s="175"/>
      <c r="J114" s="176">
        <f>ROUND(I114*H114,2)</f>
        <v>0</v>
      </c>
      <c r="K114" s="172" t="s">
        <v>136</v>
      </c>
      <c r="L114" s="40"/>
      <c r="M114" s="177" t="s">
        <v>19</v>
      </c>
      <c r="N114" s="178" t="s">
        <v>44</v>
      </c>
      <c r="O114" s="65"/>
      <c r="P114" s="179">
        <f>O114*H114</f>
        <v>0</v>
      </c>
      <c r="Q114" s="179">
        <v>0</v>
      </c>
      <c r="R114" s="179">
        <f>Q114*H114</f>
        <v>0</v>
      </c>
      <c r="S114" s="179">
        <v>0.24</v>
      </c>
      <c r="T114" s="180">
        <f>S114*H114</f>
        <v>11.758799999999999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1" t="s">
        <v>137</v>
      </c>
      <c r="AT114" s="181" t="s">
        <v>132</v>
      </c>
      <c r="AU114" s="181" t="s">
        <v>83</v>
      </c>
      <c r="AY114" s="18" t="s">
        <v>130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8" t="s">
        <v>81</v>
      </c>
      <c r="BK114" s="182">
        <f>ROUND(I114*H114,2)</f>
        <v>0</v>
      </c>
      <c r="BL114" s="18" t="s">
        <v>137</v>
      </c>
      <c r="BM114" s="181" t="s">
        <v>154</v>
      </c>
    </row>
    <row r="115" spans="1:47" s="2" customFormat="1" ht="11.25">
      <c r="A115" s="35"/>
      <c r="B115" s="36"/>
      <c r="C115" s="37"/>
      <c r="D115" s="183" t="s">
        <v>139</v>
      </c>
      <c r="E115" s="37"/>
      <c r="F115" s="184" t="s">
        <v>155</v>
      </c>
      <c r="G115" s="37"/>
      <c r="H115" s="37"/>
      <c r="I115" s="185"/>
      <c r="J115" s="37"/>
      <c r="K115" s="37"/>
      <c r="L115" s="40"/>
      <c r="M115" s="186"/>
      <c r="N115" s="187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139</v>
      </c>
      <c r="AU115" s="18" t="s">
        <v>83</v>
      </c>
    </row>
    <row r="116" spans="2:51" s="13" customFormat="1" ht="11.25">
      <c r="B116" s="188"/>
      <c r="C116" s="189"/>
      <c r="D116" s="190" t="s">
        <v>141</v>
      </c>
      <c r="E116" s="191" t="s">
        <v>19</v>
      </c>
      <c r="F116" s="192" t="s">
        <v>156</v>
      </c>
      <c r="G116" s="189"/>
      <c r="H116" s="193">
        <v>48.995</v>
      </c>
      <c r="I116" s="194"/>
      <c r="J116" s="189"/>
      <c r="K116" s="189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141</v>
      </c>
      <c r="AU116" s="199" t="s">
        <v>83</v>
      </c>
      <c r="AV116" s="13" t="s">
        <v>83</v>
      </c>
      <c r="AW116" s="13" t="s">
        <v>143</v>
      </c>
      <c r="AX116" s="13" t="s">
        <v>81</v>
      </c>
      <c r="AY116" s="199" t="s">
        <v>130</v>
      </c>
    </row>
    <row r="117" spans="1:65" s="2" customFormat="1" ht="44.25" customHeight="1">
      <c r="A117" s="35"/>
      <c r="B117" s="36"/>
      <c r="C117" s="170" t="s">
        <v>137</v>
      </c>
      <c r="D117" s="170" t="s">
        <v>132</v>
      </c>
      <c r="E117" s="171" t="s">
        <v>157</v>
      </c>
      <c r="F117" s="172" t="s">
        <v>158</v>
      </c>
      <c r="G117" s="173" t="s">
        <v>159</v>
      </c>
      <c r="H117" s="174">
        <v>23.04</v>
      </c>
      <c r="I117" s="175"/>
      <c r="J117" s="176">
        <f>ROUND(I117*H117,2)</f>
        <v>0</v>
      </c>
      <c r="K117" s="172" t="s">
        <v>136</v>
      </c>
      <c r="L117" s="40"/>
      <c r="M117" s="177" t="s">
        <v>19</v>
      </c>
      <c r="N117" s="178" t="s">
        <v>44</v>
      </c>
      <c r="O117" s="65"/>
      <c r="P117" s="179">
        <f>O117*H117</f>
        <v>0</v>
      </c>
      <c r="Q117" s="179">
        <v>0</v>
      </c>
      <c r="R117" s="179">
        <f>Q117*H117</f>
        <v>0</v>
      </c>
      <c r="S117" s="179">
        <v>0</v>
      </c>
      <c r="T117" s="180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1" t="s">
        <v>137</v>
      </c>
      <c r="AT117" s="181" t="s">
        <v>132</v>
      </c>
      <c r="AU117" s="181" t="s">
        <v>83</v>
      </c>
      <c r="AY117" s="18" t="s">
        <v>130</v>
      </c>
      <c r="BE117" s="182">
        <f>IF(N117="základní",J117,0)</f>
        <v>0</v>
      </c>
      <c r="BF117" s="182">
        <f>IF(N117="snížená",J117,0)</f>
        <v>0</v>
      </c>
      <c r="BG117" s="182">
        <f>IF(N117="zákl. přenesená",J117,0)</f>
        <v>0</v>
      </c>
      <c r="BH117" s="182">
        <f>IF(N117="sníž. přenesená",J117,0)</f>
        <v>0</v>
      </c>
      <c r="BI117" s="182">
        <f>IF(N117="nulová",J117,0)</f>
        <v>0</v>
      </c>
      <c r="BJ117" s="18" t="s">
        <v>81</v>
      </c>
      <c r="BK117" s="182">
        <f>ROUND(I117*H117,2)</f>
        <v>0</v>
      </c>
      <c r="BL117" s="18" t="s">
        <v>137</v>
      </c>
      <c r="BM117" s="181" t="s">
        <v>160</v>
      </c>
    </row>
    <row r="118" spans="1:47" s="2" customFormat="1" ht="11.25">
      <c r="A118" s="35"/>
      <c r="B118" s="36"/>
      <c r="C118" s="37"/>
      <c r="D118" s="183" t="s">
        <v>139</v>
      </c>
      <c r="E118" s="37"/>
      <c r="F118" s="184" t="s">
        <v>161</v>
      </c>
      <c r="G118" s="37"/>
      <c r="H118" s="37"/>
      <c r="I118" s="185"/>
      <c r="J118" s="37"/>
      <c r="K118" s="37"/>
      <c r="L118" s="40"/>
      <c r="M118" s="186"/>
      <c r="N118" s="187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139</v>
      </c>
      <c r="AU118" s="18" t="s">
        <v>83</v>
      </c>
    </row>
    <row r="119" spans="2:51" s="13" customFormat="1" ht="11.25">
      <c r="B119" s="188"/>
      <c r="C119" s="189"/>
      <c r="D119" s="190" t="s">
        <v>141</v>
      </c>
      <c r="E119" s="191" t="s">
        <v>19</v>
      </c>
      <c r="F119" s="192" t="s">
        <v>162</v>
      </c>
      <c r="G119" s="189"/>
      <c r="H119" s="193">
        <v>5.5944</v>
      </c>
      <c r="I119" s="194"/>
      <c r="J119" s="189"/>
      <c r="K119" s="189"/>
      <c r="L119" s="195"/>
      <c r="M119" s="196"/>
      <c r="N119" s="197"/>
      <c r="O119" s="197"/>
      <c r="P119" s="197"/>
      <c r="Q119" s="197"/>
      <c r="R119" s="197"/>
      <c r="S119" s="197"/>
      <c r="T119" s="198"/>
      <c r="AT119" s="199" t="s">
        <v>141</v>
      </c>
      <c r="AU119" s="199" t="s">
        <v>83</v>
      </c>
      <c r="AV119" s="13" t="s">
        <v>83</v>
      </c>
      <c r="AW119" s="13" t="s">
        <v>143</v>
      </c>
      <c r="AX119" s="13" t="s">
        <v>73</v>
      </c>
      <c r="AY119" s="199" t="s">
        <v>130</v>
      </c>
    </row>
    <row r="120" spans="2:51" s="13" customFormat="1" ht="11.25">
      <c r="B120" s="188"/>
      <c r="C120" s="189"/>
      <c r="D120" s="190" t="s">
        <v>141</v>
      </c>
      <c r="E120" s="191" t="s">
        <v>19</v>
      </c>
      <c r="F120" s="192" t="s">
        <v>163</v>
      </c>
      <c r="G120" s="189"/>
      <c r="H120" s="193">
        <v>8.7228</v>
      </c>
      <c r="I120" s="194"/>
      <c r="J120" s="189"/>
      <c r="K120" s="189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141</v>
      </c>
      <c r="AU120" s="199" t="s">
        <v>83</v>
      </c>
      <c r="AV120" s="13" t="s">
        <v>83</v>
      </c>
      <c r="AW120" s="13" t="s">
        <v>143</v>
      </c>
      <c r="AX120" s="13" t="s">
        <v>73</v>
      </c>
      <c r="AY120" s="199" t="s">
        <v>130</v>
      </c>
    </row>
    <row r="121" spans="2:51" s="13" customFormat="1" ht="11.25">
      <c r="B121" s="188"/>
      <c r="C121" s="189"/>
      <c r="D121" s="190" t="s">
        <v>141</v>
      </c>
      <c r="E121" s="191" t="s">
        <v>19</v>
      </c>
      <c r="F121" s="192" t="s">
        <v>164</v>
      </c>
      <c r="G121" s="189"/>
      <c r="H121" s="193">
        <v>8.7228</v>
      </c>
      <c r="I121" s="194"/>
      <c r="J121" s="189"/>
      <c r="K121" s="189"/>
      <c r="L121" s="195"/>
      <c r="M121" s="196"/>
      <c r="N121" s="197"/>
      <c r="O121" s="197"/>
      <c r="P121" s="197"/>
      <c r="Q121" s="197"/>
      <c r="R121" s="197"/>
      <c r="S121" s="197"/>
      <c r="T121" s="198"/>
      <c r="AT121" s="199" t="s">
        <v>141</v>
      </c>
      <c r="AU121" s="199" t="s">
        <v>83</v>
      </c>
      <c r="AV121" s="13" t="s">
        <v>83</v>
      </c>
      <c r="AW121" s="13" t="s">
        <v>143</v>
      </c>
      <c r="AX121" s="13" t="s">
        <v>73</v>
      </c>
      <c r="AY121" s="199" t="s">
        <v>130</v>
      </c>
    </row>
    <row r="122" spans="2:51" s="14" customFormat="1" ht="11.25">
      <c r="B122" s="200"/>
      <c r="C122" s="201"/>
      <c r="D122" s="190" t="s">
        <v>141</v>
      </c>
      <c r="E122" s="202" t="s">
        <v>19</v>
      </c>
      <c r="F122" s="203" t="s">
        <v>146</v>
      </c>
      <c r="G122" s="201"/>
      <c r="H122" s="204">
        <v>23.04</v>
      </c>
      <c r="I122" s="205"/>
      <c r="J122" s="201"/>
      <c r="K122" s="201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141</v>
      </c>
      <c r="AU122" s="210" t="s">
        <v>83</v>
      </c>
      <c r="AV122" s="14" t="s">
        <v>137</v>
      </c>
      <c r="AW122" s="14" t="s">
        <v>143</v>
      </c>
      <c r="AX122" s="14" t="s">
        <v>81</v>
      </c>
      <c r="AY122" s="210" t="s">
        <v>130</v>
      </c>
    </row>
    <row r="123" spans="1:65" s="2" customFormat="1" ht="55.5" customHeight="1">
      <c r="A123" s="35"/>
      <c r="B123" s="36"/>
      <c r="C123" s="170" t="s">
        <v>165</v>
      </c>
      <c r="D123" s="170" t="s">
        <v>132</v>
      </c>
      <c r="E123" s="171" t="s">
        <v>166</v>
      </c>
      <c r="F123" s="172" t="s">
        <v>167</v>
      </c>
      <c r="G123" s="173" t="s">
        <v>159</v>
      </c>
      <c r="H123" s="174">
        <v>23.04</v>
      </c>
      <c r="I123" s="175"/>
      <c r="J123" s="176">
        <f>ROUND(I123*H123,2)</f>
        <v>0</v>
      </c>
      <c r="K123" s="172" t="s">
        <v>136</v>
      </c>
      <c r="L123" s="40"/>
      <c r="M123" s="177" t="s">
        <v>19</v>
      </c>
      <c r="N123" s="178" t="s">
        <v>44</v>
      </c>
      <c r="O123" s="65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1" t="s">
        <v>137</v>
      </c>
      <c r="AT123" s="181" t="s">
        <v>132</v>
      </c>
      <c r="AU123" s="181" t="s">
        <v>83</v>
      </c>
      <c r="AY123" s="18" t="s">
        <v>130</v>
      </c>
      <c r="BE123" s="182">
        <f>IF(N123="základní",J123,0)</f>
        <v>0</v>
      </c>
      <c r="BF123" s="182">
        <f>IF(N123="snížená",J123,0)</f>
        <v>0</v>
      </c>
      <c r="BG123" s="182">
        <f>IF(N123="zákl. přenesená",J123,0)</f>
        <v>0</v>
      </c>
      <c r="BH123" s="182">
        <f>IF(N123="sníž. přenesená",J123,0)</f>
        <v>0</v>
      </c>
      <c r="BI123" s="182">
        <f>IF(N123="nulová",J123,0)</f>
        <v>0</v>
      </c>
      <c r="BJ123" s="18" t="s">
        <v>81</v>
      </c>
      <c r="BK123" s="182">
        <f>ROUND(I123*H123,2)</f>
        <v>0</v>
      </c>
      <c r="BL123" s="18" t="s">
        <v>137</v>
      </c>
      <c r="BM123" s="181" t="s">
        <v>168</v>
      </c>
    </row>
    <row r="124" spans="1:47" s="2" customFormat="1" ht="11.25">
      <c r="A124" s="35"/>
      <c r="B124" s="36"/>
      <c r="C124" s="37"/>
      <c r="D124" s="183" t="s">
        <v>139</v>
      </c>
      <c r="E124" s="37"/>
      <c r="F124" s="184" t="s">
        <v>169</v>
      </c>
      <c r="G124" s="37"/>
      <c r="H124" s="37"/>
      <c r="I124" s="185"/>
      <c r="J124" s="37"/>
      <c r="K124" s="37"/>
      <c r="L124" s="40"/>
      <c r="M124" s="186"/>
      <c r="N124" s="187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139</v>
      </c>
      <c r="AU124" s="18" t="s">
        <v>83</v>
      </c>
    </row>
    <row r="125" spans="1:65" s="2" customFormat="1" ht="62.65" customHeight="1">
      <c r="A125" s="35"/>
      <c r="B125" s="36"/>
      <c r="C125" s="170" t="s">
        <v>170</v>
      </c>
      <c r="D125" s="170" t="s">
        <v>132</v>
      </c>
      <c r="E125" s="171" t="s">
        <v>171</v>
      </c>
      <c r="F125" s="172" t="s">
        <v>172</v>
      </c>
      <c r="G125" s="173" t="s">
        <v>159</v>
      </c>
      <c r="H125" s="174">
        <v>115.2</v>
      </c>
      <c r="I125" s="175"/>
      <c r="J125" s="176">
        <f>ROUND(I125*H125,2)</f>
        <v>0</v>
      </c>
      <c r="K125" s="172" t="s">
        <v>136</v>
      </c>
      <c r="L125" s="40"/>
      <c r="M125" s="177" t="s">
        <v>19</v>
      </c>
      <c r="N125" s="178" t="s">
        <v>44</v>
      </c>
      <c r="O125" s="65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1" t="s">
        <v>137</v>
      </c>
      <c r="AT125" s="181" t="s">
        <v>132</v>
      </c>
      <c r="AU125" s="181" t="s">
        <v>83</v>
      </c>
      <c r="AY125" s="18" t="s">
        <v>130</v>
      </c>
      <c r="BE125" s="182">
        <f>IF(N125="základní",J125,0)</f>
        <v>0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18" t="s">
        <v>81</v>
      </c>
      <c r="BK125" s="182">
        <f>ROUND(I125*H125,2)</f>
        <v>0</v>
      </c>
      <c r="BL125" s="18" t="s">
        <v>137</v>
      </c>
      <c r="BM125" s="181" t="s">
        <v>173</v>
      </c>
    </row>
    <row r="126" spans="1:47" s="2" customFormat="1" ht="11.25">
      <c r="A126" s="35"/>
      <c r="B126" s="36"/>
      <c r="C126" s="37"/>
      <c r="D126" s="183" t="s">
        <v>139</v>
      </c>
      <c r="E126" s="37"/>
      <c r="F126" s="184" t="s">
        <v>174</v>
      </c>
      <c r="G126" s="37"/>
      <c r="H126" s="37"/>
      <c r="I126" s="185"/>
      <c r="J126" s="37"/>
      <c r="K126" s="37"/>
      <c r="L126" s="40"/>
      <c r="M126" s="186"/>
      <c r="N126" s="187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139</v>
      </c>
      <c r="AU126" s="18" t="s">
        <v>83</v>
      </c>
    </row>
    <row r="127" spans="2:51" s="13" customFormat="1" ht="11.25">
      <c r="B127" s="188"/>
      <c r="C127" s="189"/>
      <c r="D127" s="190" t="s">
        <v>141</v>
      </c>
      <c r="E127" s="191" t="s">
        <v>19</v>
      </c>
      <c r="F127" s="192" t="s">
        <v>175</v>
      </c>
      <c r="G127" s="189"/>
      <c r="H127" s="193">
        <v>115.2</v>
      </c>
      <c r="I127" s="194"/>
      <c r="J127" s="189"/>
      <c r="K127" s="189"/>
      <c r="L127" s="195"/>
      <c r="M127" s="196"/>
      <c r="N127" s="197"/>
      <c r="O127" s="197"/>
      <c r="P127" s="197"/>
      <c r="Q127" s="197"/>
      <c r="R127" s="197"/>
      <c r="S127" s="197"/>
      <c r="T127" s="198"/>
      <c r="AT127" s="199" t="s">
        <v>141</v>
      </c>
      <c r="AU127" s="199" t="s">
        <v>83</v>
      </c>
      <c r="AV127" s="13" t="s">
        <v>83</v>
      </c>
      <c r="AW127" s="13" t="s">
        <v>143</v>
      </c>
      <c r="AX127" s="13" t="s">
        <v>81</v>
      </c>
      <c r="AY127" s="199" t="s">
        <v>130</v>
      </c>
    </row>
    <row r="128" spans="1:65" s="2" customFormat="1" ht="62.65" customHeight="1">
      <c r="A128" s="35"/>
      <c r="B128" s="36"/>
      <c r="C128" s="170" t="s">
        <v>176</v>
      </c>
      <c r="D128" s="170" t="s">
        <v>132</v>
      </c>
      <c r="E128" s="171" t="s">
        <v>177</v>
      </c>
      <c r="F128" s="172" t="s">
        <v>178</v>
      </c>
      <c r="G128" s="173" t="s">
        <v>159</v>
      </c>
      <c r="H128" s="174">
        <v>3.46</v>
      </c>
      <c r="I128" s="175"/>
      <c r="J128" s="176">
        <f>ROUND(I128*H128,2)</f>
        <v>0</v>
      </c>
      <c r="K128" s="172" t="s">
        <v>136</v>
      </c>
      <c r="L128" s="40"/>
      <c r="M128" s="177" t="s">
        <v>19</v>
      </c>
      <c r="N128" s="178" t="s">
        <v>44</v>
      </c>
      <c r="O128" s="65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1" t="s">
        <v>137</v>
      </c>
      <c r="AT128" s="181" t="s">
        <v>132</v>
      </c>
      <c r="AU128" s="181" t="s">
        <v>83</v>
      </c>
      <c r="AY128" s="18" t="s">
        <v>130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8" t="s">
        <v>81</v>
      </c>
      <c r="BK128" s="182">
        <f>ROUND(I128*H128,2)</f>
        <v>0</v>
      </c>
      <c r="BL128" s="18" t="s">
        <v>137</v>
      </c>
      <c r="BM128" s="181" t="s">
        <v>179</v>
      </c>
    </row>
    <row r="129" spans="1:47" s="2" customFormat="1" ht="11.25">
      <c r="A129" s="35"/>
      <c r="B129" s="36"/>
      <c r="C129" s="37"/>
      <c r="D129" s="183" t="s">
        <v>139</v>
      </c>
      <c r="E129" s="37"/>
      <c r="F129" s="184" t="s">
        <v>180</v>
      </c>
      <c r="G129" s="37"/>
      <c r="H129" s="37"/>
      <c r="I129" s="185"/>
      <c r="J129" s="37"/>
      <c r="K129" s="37"/>
      <c r="L129" s="40"/>
      <c r="M129" s="186"/>
      <c r="N129" s="187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139</v>
      </c>
      <c r="AU129" s="18" t="s">
        <v>83</v>
      </c>
    </row>
    <row r="130" spans="2:51" s="13" customFormat="1" ht="11.25">
      <c r="B130" s="188"/>
      <c r="C130" s="189"/>
      <c r="D130" s="190" t="s">
        <v>141</v>
      </c>
      <c r="E130" s="191" t="s">
        <v>19</v>
      </c>
      <c r="F130" s="192" t="s">
        <v>181</v>
      </c>
      <c r="G130" s="189"/>
      <c r="H130" s="193">
        <v>3.46</v>
      </c>
      <c r="I130" s="194"/>
      <c r="J130" s="189"/>
      <c r="K130" s="189"/>
      <c r="L130" s="195"/>
      <c r="M130" s="196"/>
      <c r="N130" s="197"/>
      <c r="O130" s="197"/>
      <c r="P130" s="197"/>
      <c r="Q130" s="197"/>
      <c r="R130" s="197"/>
      <c r="S130" s="197"/>
      <c r="T130" s="198"/>
      <c r="AT130" s="199" t="s">
        <v>141</v>
      </c>
      <c r="AU130" s="199" t="s">
        <v>83</v>
      </c>
      <c r="AV130" s="13" t="s">
        <v>83</v>
      </c>
      <c r="AW130" s="13" t="s">
        <v>143</v>
      </c>
      <c r="AX130" s="13" t="s">
        <v>81</v>
      </c>
      <c r="AY130" s="199" t="s">
        <v>130</v>
      </c>
    </row>
    <row r="131" spans="1:65" s="2" customFormat="1" ht="44.25" customHeight="1">
      <c r="A131" s="35"/>
      <c r="B131" s="36"/>
      <c r="C131" s="170" t="s">
        <v>182</v>
      </c>
      <c r="D131" s="170" t="s">
        <v>132</v>
      </c>
      <c r="E131" s="171" t="s">
        <v>183</v>
      </c>
      <c r="F131" s="172" t="s">
        <v>184</v>
      </c>
      <c r="G131" s="173" t="s">
        <v>159</v>
      </c>
      <c r="H131" s="174">
        <v>23.04</v>
      </c>
      <c r="I131" s="175"/>
      <c r="J131" s="176">
        <f>ROUND(I131*H131,2)</f>
        <v>0</v>
      </c>
      <c r="K131" s="172" t="s">
        <v>136</v>
      </c>
      <c r="L131" s="40"/>
      <c r="M131" s="177" t="s">
        <v>19</v>
      </c>
      <c r="N131" s="178" t="s">
        <v>44</v>
      </c>
      <c r="O131" s="65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1" t="s">
        <v>137</v>
      </c>
      <c r="AT131" s="181" t="s">
        <v>132</v>
      </c>
      <c r="AU131" s="181" t="s">
        <v>83</v>
      </c>
      <c r="AY131" s="18" t="s">
        <v>130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8" t="s">
        <v>81</v>
      </c>
      <c r="BK131" s="182">
        <f>ROUND(I131*H131,2)</f>
        <v>0</v>
      </c>
      <c r="BL131" s="18" t="s">
        <v>137</v>
      </c>
      <c r="BM131" s="181" t="s">
        <v>185</v>
      </c>
    </row>
    <row r="132" spans="1:47" s="2" customFormat="1" ht="11.25">
      <c r="A132" s="35"/>
      <c r="B132" s="36"/>
      <c r="C132" s="37"/>
      <c r="D132" s="183" t="s">
        <v>139</v>
      </c>
      <c r="E132" s="37"/>
      <c r="F132" s="184" t="s">
        <v>186</v>
      </c>
      <c r="G132" s="37"/>
      <c r="H132" s="37"/>
      <c r="I132" s="185"/>
      <c r="J132" s="37"/>
      <c r="K132" s="37"/>
      <c r="L132" s="40"/>
      <c r="M132" s="186"/>
      <c r="N132" s="187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139</v>
      </c>
      <c r="AU132" s="18" t="s">
        <v>83</v>
      </c>
    </row>
    <row r="133" spans="1:65" s="2" customFormat="1" ht="44.25" customHeight="1">
      <c r="A133" s="35"/>
      <c r="B133" s="36"/>
      <c r="C133" s="170" t="s">
        <v>187</v>
      </c>
      <c r="D133" s="170" t="s">
        <v>132</v>
      </c>
      <c r="E133" s="171" t="s">
        <v>188</v>
      </c>
      <c r="F133" s="172" t="s">
        <v>189</v>
      </c>
      <c r="G133" s="173" t="s">
        <v>159</v>
      </c>
      <c r="H133" s="174">
        <v>23.04</v>
      </c>
      <c r="I133" s="175"/>
      <c r="J133" s="176">
        <f>ROUND(I133*H133,2)</f>
        <v>0</v>
      </c>
      <c r="K133" s="172" t="s">
        <v>136</v>
      </c>
      <c r="L133" s="40"/>
      <c r="M133" s="177" t="s">
        <v>19</v>
      </c>
      <c r="N133" s="178" t="s">
        <v>44</v>
      </c>
      <c r="O133" s="65"/>
      <c r="P133" s="179">
        <f>O133*H133</f>
        <v>0</v>
      </c>
      <c r="Q133" s="179">
        <v>0</v>
      </c>
      <c r="R133" s="179">
        <f>Q133*H133</f>
        <v>0</v>
      </c>
      <c r="S133" s="179">
        <v>0</v>
      </c>
      <c r="T133" s="180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1" t="s">
        <v>137</v>
      </c>
      <c r="AT133" s="181" t="s">
        <v>132</v>
      </c>
      <c r="AU133" s="181" t="s">
        <v>83</v>
      </c>
      <c r="AY133" s="18" t="s">
        <v>130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18" t="s">
        <v>81</v>
      </c>
      <c r="BK133" s="182">
        <f>ROUND(I133*H133,2)</f>
        <v>0</v>
      </c>
      <c r="BL133" s="18" t="s">
        <v>137</v>
      </c>
      <c r="BM133" s="181" t="s">
        <v>190</v>
      </c>
    </row>
    <row r="134" spans="1:47" s="2" customFormat="1" ht="11.25">
      <c r="A134" s="35"/>
      <c r="B134" s="36"/>
      <c r="C134" s="37"/>
      <c r="D134" s="183" t="s">
        <v>139</v>
      </c>
      <c r="E134" s="37"/>
      <c r="F134" s="184" t="s">
        <v>191</v>
      </c>
      <c r="G134" s="37"/>
      <c r="H134" s="37"/>
      <c r="I134" s="185"/>
      <c r="J134" s="37"/>
      <c r="K134" s="37"/>
      <c r="L134" s="40"/>
      <c r="M134" s="186"/>
      <c r="N134" s="187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139</v>
      </c>
      <c r="AU134" s="18" t="s">
        <v>83</v>
      </c>
    </row>
    <row r="135" spans="1:65" s="2" customFormat="1" ht="44.25" customHeight="1">
      <c r="A135" s="35"/>
      <c r="B135" s="36"/>
      <c r="C135" s="170" t="s">
        <v>192</v>
      </c>
      <c r="D135" s="170" t="s">
        <v>132</v>
      </c>
      <c r="E135" s="171" t="s">
        <v>193</v>
      </c>
      <c r="F135" s="172" t="s">
        <v>194</v>
      </c>
      <c r="G135" s="173" t="s">
        <v>195</v>
      </c>
      <c r="H135" s="174">
        <v>3.46</v>
      </c>
      <c r="I135" s="175"/>
      <c r="J135" s="176">
        <f>ROUND(I135*H135,2)</f>
        <v>0</v>
      </c>
      <c r="K135" s="172" t="s">
        <v>136</v>
      </c>
      <c r="L135" s="40"/>
      <c r="M135" s="177" t="s">
        <v>19</v>
      </c>
      <c r="N135" s="178" t="s">
        <v>44</v>
      </c>
      <c r="O135" s="65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1" t="s">
        <v>137</v>
      </c>
      <c r="AT135" s="181" t="s">
        <v>132</v>
      </c>
      <c r="AU135" s="181" t="s">
        <v>83</v>
      </c>
      <c r="AY135" s="18" t="s">
        <v>130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8" t="s">
        <v>81</v>
      </c>
      <c r="BK135" s="182">
        <f>ROUND(I135*H135,2)</f>
        <v>0</v>
      </c>
      <c r="BL135" s="18" t="s">
        <v>137</v>
      </c>
      <c r="BM135" s="181" t="s">
        <v>196</v>
      </c>
    </row>
    <row r="136" spans="1:47" s="2" customFormat="1" ht="11.25">
      <c r="A136" s="35"/>
      <c r="B136" s="36"/>
      <c r="C136" s="37"/>
      <c r="D136" s="183" t="s">
        <v>139</v>
      </c>
      <c r="E136" s="37"/>
      <c r="F136" s="184" t="s">
        <v>197</v>
      </c>
      <c r="G136" s="37"/>
      <c r="H136" s="37"/>
      <c r="I136" s="185"/>
      <c r="J136" s="37"/>
      <c r="K136" s="37"/>
      <c r="L136" s="40"/>
      <c r="M136" s="186"/>
      <c r="N136" s="187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139</v>
      </c>
      <c r="AU136" s="18" t="s">
        <v>83</v>
      </c>
    </row>
    <row r="137" spans="1:47" s="2" customFormat="1" ht="19.5">
      <c r="A137" s="35"/>
      <c r="B137" s="36"/>
      <c r="C137" s="37"/>
      <c r="D137" s="190" t="s">
        <v>198</v>
      </c>
      <c r="E137" s="37"/>
      <c r="F137" s="211" t="s">
        <v>199</v>
      </c>
      <c r="G137" s="37"/>
      <c r="H137" s="37"/>
      <c r="I137" s="185"/>
      <c r="J137" s="37"/>
      <c r="K137" s="37"/>
      <c r="L137" s="40"/>
      <c r="M137" s="186"/>
      <c r="N137" s="187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198</v>
      </c>
      <c r="AU137" s="18" t="s">
        <v>83</v>
      </c>
    </row>
    <row r="138" spans="2:51" s="13" customFormat="1" ht="11.25">
      <c r="B138" s="188"/>
      <c r="C138" s="189"/>
      <c r="D138" s="190" t="s">
        <v>141</v>
      </c>
      <c r="E138" s="191" t="s">
        <v>19</v>
      </c>
      <c r="F138" s="192" t="s">
        <v>181</v>
      </c>
      <c r="G138" s="189"/>
      <c r="H138" s="193">
        <v>3.46</v>
      </c>
      <c r="I138" s="194"/>
      <c r="J138" s="189"/>
      <c r="K138" s="189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141</v>
      </c>
      <c r="AU138" s="199" t="s">
        <v>83</v>
      </c>
      <c r="AV138" s="13" t="s">
        <v>83</v>
      </c>
      <c r="AW138" s="13" t="s">
        <v>143</v>
      </c>
      <c r="AX138" s="13" t="s">
        <v>81</v>
      </c>
      <c r="AY138" s="199" t="s">
        <v>130</v>
      </c>
    </row>
    <row r="139" spans="1:65" s="2" customFormat="1" ht="44.25" customHeight="1">
      <c r="A139" s="35"/>
      <c r="B139" s="36"/>
      <c r="C139" s="170" t="s">
        <v>200</v>
      </c>
      <c r="D139" s="170" t="s">
        <v>132</v>
      </c>
      <c r="E139" s="171" t="s">
        <v>201</v>
      </c>
      <c r="F139" s="172" t="s">
        <v>202</v>
      </c>
      <c r="G139" s="173" t="s">
        <v>159</v>
      </c>
      <c r="H139" s="174">
        <v>19.584</v>
      </c>
      <c r="I139" s="175"/>
      <c r="J139" s="176">
        <f>ROUND(I139*H139,2)</f>
        <v>0</v>
      </c>
      <c r="K139" s="172" t="s">
        <v>136</v>
      </c>
      <c r="L139" s="40"/>
      <c r="M139" s="177" t="s">
        <v>19</v>
      </c>
      <c r="N139" s="178" t="s">
        <v>44</v>
      </c>
      <c r="O139" s="65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1" t="s">
        <v>137</v>
      </c>
      <c r="AT139" s="181" t="s">
        <v>132</v>
      </c>
      <c r="AU139" s="181" t="s">
        <v>83</v>
      </c>
      <c r="AY139" s="18" t="s">
        <v>130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8" t="s">
        <v>81</v>
      </c>
      <c r="BK139" s="182">
        <f>ROUND(I139*H139,2)</f>
        <v>0</v>
      </c>
      <c r="BL139" s="18" t="s">
        <v>137</v>
      </c>
      <c r="BM139" s="181" t="s">
        <v>203</v>
      </c>
    </row>
    <row r="140" spans="1:47" s="2" customFormat="1" ht="11.25">
      <c r="A140" s="35"/>
      <c r="B140" s="36"/>
      <c r="C140" s="37"/>
      <c r="D140" s="183" t="s">
        <v>139</v>
      </c>
      <c r="E140" s="37"/>
      <c r="F140" s="184" t="s">
        <v>204</v>
      </c>
      <c r="G140" s="37"/>
      <c r="H140" s="37"/>
      <c r="I140" s="185"/>
      <c r="J140" s="37"/>
      <c r="K140" s="37"/>
      <c r="L140" s="40"/>
      <c r="M140" s="186"/>
      <c r="N140" s="187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139</v>
      </c>
      <c r="AU140" s="18" t="s">
        <v>83</v>
      </c>
    </row>
    <row r="141" spans="2:51" s="13" customFormat="1" ht="11.25">
      <c r="B141" s="188"/>
      <c r="C141" s="189"/>
      <c r="D141" s="190" t="s">
        <v>141</v>
      </c>
      <c r="E141" s="191" t="s">
        <v>19</v>
      </c>
      <c r="F141" s="192" t="s">
        <v>205</v>
      </c>
      <c r="G141" s="189"/>
      <c r="H141" s="193">
        <v>19.584</v>
      </c>
      <c r="I141" s="194"/>
      <c r="J141" s="189"/>
      <c r="K141" s="189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141</v>
      </c>
      <c r="AU141" s="199" t="s">
        <v>83</v>
      </c>
      <c r="AV141" s="13" t="s">
        <v>83</v>
      </c>
      <c r="AW141" s="13" t="s">
        <v>143</v>
      </c>
      <c r="AX141" s="13" t="s">
        <v>81</v>
      </c>
      <c r="AY141" s="199" t="s">
        <v>130</v>
      </c>
    </row>
    <row r="142" spans="1:65" s="2" customFormat="1" ht="37.9" customHeight="1">
      <c r="A142" s="35"/>
      <c r="B142" s="36"/>
      <c r="C142" s="170" t="s">
        <v>206</v>
      </c>
      <c r="D142" s="170" t="s">
        <v>132</v>
      </c>
      <c r="E142" s="171" t="s">
        <v>207</v>
      </c>
      <c r="F142" s="172" t="s">
        <v>208</v>
      </c>
      <c r="G142" s="173" t="s">
        <v>135</v>
      </c>
      <c r="H142" s="174">
        <v>21.807</v>
      </c>
      <c r="I142" s="175"/>
      <c r="J142" s="176">
        <f>ROUND(I142*H142,2)</f>
        <v>0</v>
      </c>
      <c r="K142" s="172" t="s">
        <v>136</v>
      </c>
      <c r="L142" s="40"/>
      <c r="M142" s="177" t="s">
        <v>19</v>
      </c>
      <c r="N142" s="178" t="s">
        <v>44</v>
      </c>
      <c r="O142" s="65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1" t="s">
        <v>137</v>
      </c>
      <c r="AT142" s="181" t="s">
        <v>132</v>
      </c>
      <c r="AU142" s="181" t="s">
        <v>83</v>
      </c>
      <c r="AY142" s="18" t="s">
        <v>130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8" t="s">
        <v>81</v>
      </c>
      <c r="BK142" s="182">
        <f>ROUND(I142*H142,2)</f>
        <v>0</v>
      </c>
      <c r="BL142" s="18" t="s">
        <v>137</v>
      </c>
      <c r="BM142" s="181" t="s">
        <v>209</v>
      </c>
    </row>
    <row r="143" spans="1:47" s="2" customFormat="1" ht="11.25">
      <c r="A143" s="35"/>
      <c r="B143" s="36"/>
      <c r="C143" s="37"/>
      <c r="D143" s="183" t="s">
        <v>139</v>
      </c>
      <c r="E143" s="37"/>
      <c r="F143" s="184" t="s">
        <v>210</v>
      </c>
      <c r="G143" s="37"/>
      <c r="H143" s="37"/>
      <c r="I143" s="185"/>
      <c r="J143" s="37"/>
      <c r="K143" s="37"/>
      <c r="L143" s="40"/>
      <c r="M143" s="186"/>
      <c r="N143" s="187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139</v>
      </c>
      <c r="AU143" s="18" t="s">
        <v>83</v>
      </c>
    </row>
    <row r="144" spans="2:51" s="13" customFormat="1" ht="11.25">
      <c r="B144" s="188"/>
      <c r="C144" s="189"/>
      <c r="D144" s="190" t="s">
        <v>141</v>
      </c>
      <c r="E144" s="191" t="s">
        <v>19</v>
      </c>
      <c r="F144" s="192" t="s">
        <v>211</v>
      </c>
      <c r="G144" s="189"/>
      <c r="H144" s="193">
        <v>21.807</v>
      </c>
      <c r="I144" s="194"/>
      <c r="J144" s="189"/>
      <c r="K144" s="189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141</v>
      </c>
      <c r="AU144" s="199" t="s">
        <v>83</v>
      </c>
      <c r="AV144" s="13" t="s">
        <v>83</v>
      </c>
      <c r="AW144" s="13" t="s">
        <v>143</v>
      </c>
      <c r="AX144" s="13" t="s">
        <v>81</v>
      </c>
      <c r="AY144" s="199" t="s">
        <v>130</v>
      </c>
    </row>
    <row r="145" spans="1:65" s="2" customFormat="1" ht="16.5" customHeight="1">
      <c r="A145" s="35"/>
      <c r="B145" s="36"/>
      <c r="C145" s="212" t="s">
        <v>212</v>
      </c>
      <c r="D145" s="212" t="s">
        <v>213</v>
      </c>
      <c r="E145" s="213" t="s">
        <v>214</v>
      </c>
      <c r="F145" s="214" t="s">
        <v>215</v>
      </c>
      <c r="G145" s="215" t="s">
        <v>216</v>
      </c>
      <c r="H145" s="216">
        <v>5</v>
      </c>
      <c r="I145" s="217"/>
      <c r="J145" s="218">
        <f>ROUND(I145*H145,2)</f>
        <v>0</v>
      </c>
      <c r="K145" s="214" t="s">
        <v>136</v>
      </c>
      <c r="L145" s="219"/>
      <c r="M145" s="220" t="s">
        <v>19</v>
      </c>
      <c r="N145" s="221" t="s">
        <v>44</v>
      </c>
      <c r="O145" s="65"/>
      <c r="P145" s="179">
        <f>O145*H145</f>
        <v>0</v>
      </c>
      <c r="Q145" s="179">
        <v>0.001</v>
      </c>
      <c r="R145" s="179">
        <f>Q145*H145</f>
        <v>0.005</v>
      </c>
      <c r="S145" s="179">
        <v>0</v>
      </c>
      <c r="T145" s="18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1" t="s">
        <v>182</v>
      </c>
      <c r="AT145" s="181" t="s">
        <v>213</v>
      </c>
      <c r="AU145" s="181" t="s">
        <v>83</v>
      </c>
      <c r="AY145" s="18" t="s">
        <v>130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8" t="s">
        <v>81</v>
      </c>
      <c r="BK145" s="182">
        <f>ROUND(I145*H145,2)</f>
        <v>0</v>
      </c>
      <c r="BL145" s="18" t="s">
        <v>137</v>
      </c>
      <c r="BM145" s="181" t="s">
        <v>217</v>
      </c>
    </row>
    <row r="146" spans="1:65" s="2" customFormat="1" ht="33" customHeight="1">
      <c r="A146" s="35"/>
      <c r="B146" s="36"/>
      <c r="C146" s="170" t="s">
        <v>218</v>
      </c>
      <c r="D146" s="170" t="s">
        <v>132</v>
      </c>
      <c r="E146" s="171" t="s">
        <v>219</v>
      </c>
      <c r="F146" s="172" t="s">
        <v>220</v>
      </c>
      <c r="G146" s="173" t="s">
        <v>135</v>
      </c>
      <c r="H146" s="174">
        <v>21.807</v>
      </c>
      <c r="I146" s="175"/>
      <c r="J146" s="176">
        <f>ROUND(I146*H146,2)</f>
        <v>0</v>
      </c>
      <c r="K146" s="172" t="s">
        <v>136</v>
      </c>
      <c r="L146" s="40"/>
      <c r="M146" s="177" t="s">
        <v>19</v>
      </c>
      <c r="N146" s="178" t="s">
        <v>44</v>
      </c>
      <c r="O146" s="65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1" t="s">
        <v>137</v>
      </c>
      <c r="AT146" s="181" t="s">
        <v>132</v>
      </c>
      <c r="AU146" s="181" t="s">
        <v>83</v>
      </c>
      <c r="AY146" s="18" t="s">
        <v>130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8" t="s">
        <v>81</v>
      </c>
      <c r="BK146" s="182">
        <f>ROUND(I146*H146,2)</f>
        <v>0</v>
      </c>
      <c r="BL146" s="18" t="s">
        <v>137</v>
      </c>
      <c r="BM146" s="181" t="s">
        <v>221</v>
      </c>
    </row>
    <row r="147" spans="1:47" s="2" customFormat="1" ht="11.25">
      <c r="A147" s="35"/>
      <c r="B147" s="36"/>
      <c r="C147" s="37"/>
      <c r="D147" s="183" t="s">
        <v>139</v>
      </c>
      <c r="E147" s="37"/>
      <c r="F147" s="184" t="s">
        <v>222</v>
      </c>
      <c r="G147" s="37"/>
      <c r="H147" s="37"/>
      <c r="I147" s="185"/>
      <c r="J147" s="37"/>
      <c r="K147" s="37"/>
      <c r="L147" s="40"/>
      <c r="M147" s="186"/>
      <c r="N147" s="187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139</v>
      </c>
      <c r="AU147" s="18" t="s">
        <v>83</v>
      </c>
    </row>
    <row r="148" spans="2:63" s="12" customFormat="1" ht="22.9" customHeight="1">
      <c r="B148" s="154"/>
      <c r="C148" s="155"/>
      <c r="D148" s="156" t="s">
        <v>72</v>
      </c>
      <c r="E148" s="168" t="s">
        <v>151</v>
      </c>
      <c r="F148" s="168" t="s">
        <v>223</v>
      </c>
      <c r="G148" s="155"/>
      <c r="H148" s="155"/>
      <c r="I148" s="158"/>
      <c r="J148" s="169">
        <f>BK148</f>
        <v>0</v>
      </c>
      <c r="K148" s="155"/>
      <c r="L148" s="160"/>
      <c r="M148" s="161"/>
      <c r="N148" s="162"/>
      <c r="O148" s="162"/>
      <c r="P148" s="163">
        <f>SUM(P149:P151)</f>
        <v>0</v>
      </c>
      <c r="Q148" s="162"/>
      <c r="R148" s="163">
        <f>SUM(R149:R151)</f>
        <v>0.9206399999999999</v>
      </c>
      <c r="S148" s="162"/>
      <c r="T148" s="164">
        <f>SUM(T149:T151)</f>
        <v>0</v>
      </c>
      <c r="AR148" s="165" t="s">
        <v>81</v>
      </c>
      <c r="AT148" s="166" t="s">
        <v>72</v>
      </c>
      <c r="AU148" s="166" t="s">
        <v>81</v>
      </c>
      <c r="AY148" s="165" t="s">
        <v>130</v>
      </c>
      <c r="BK148" s="167">
        <f>SUM(BK149:BK151)</f>
        <v>0</v>
      </c>
    </row>
    <row r="149" spans="1:65" s="2" customFormat="1" ht="24.2" customHeight="1">
      <c r="A149" s="35"/>
      <c r="B149" s="36"/>
      <c r="C149" s="170" t="s">
        <v>8</v>
      </c>
      <c r="D149" s="170" t="s">
        <v>132</v>
      </c>
      <c r="E149" s="171" t="s">
        <v>224</v>
      </c>
      <c r="F149" s="172" t="s">
        <v>225</v>
      </c>
      <c r="G149" s="173" t="s">
        <v>135</v>
      </c>
      <c r="H149" s="174">
        <v>19.2</v>
      </c>
      <c r="I149" s="175"/>
      <c r="J149" s="176">
        <f>ROUND(I149*H149,2)</f>
        <v>0</v>
      </c>
      <c r="K149" s="172" t="s">
        <v>136</v>
      </c>
      <c r="L149" s="40"/>
      <c r="M149" s="177" t="s">
        <v>19</v>
      </c>
      <c r="N149" s="178" t="s">
        <v>44</v>
      </c>
      <c r="O149" s="65"/>
      <c r="P149" s="179">
        <f>O149*H149</f>
        <v>0</v>
      </c>
      <c r="Q149" s="179">
        <v>0.04795</v>
      </c>
      <c r="R149" s="179">
        <f>Q149*H149</f>
        <v>0.9206399999999999</v>
      </c>
      <c r="S149" s="179">
        <v>0</v>
      </c>
      <c r="T149" s="18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1" t="s">
        <v>137</v>
      </c>
      <c r="AT149" s="181" t="s">
        <v>132</v>
      </c>
      <c r="AU149" s="181" t="s">
        <v>83</v>
      </c>
      <c r="AY149" s="18" t="s">
        <v>130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8" t="s">
        <v>81</v>
      </c>
      <c r="BK149" s="182">
        <f>ROUND(I149*H149,2)</f>
        <v>0</v>
      </c>
      <c r="BL149" s="18" t="s">
        <v>137</v>
      </c>
      <c r="BM149" s="181" t="s">
        <v>226</v>
      </c>
    </row>
    <row r="150" spans="1:47" s="2" customFormat="1" ht="11.25">
      <c r="A150" s="35"/>
      <c r="B150" s="36"/>
      <c r="C150" s="37"/>
      <c r="D150" s="183" t="s">
        <v>139</v>
      </c>
      <c r="E150" s="37"/>
      <c r="F150" s="184" t="s">
        <v>227</v>
      </c>
      <c r="G150" s="37"/>
      <c r="H150" s="37"/>
      <c r="I150" s="185"/>
      <c r="J150" s="37"/>
      <c r="K150" s="37"/>
      <c r="L150" s="40"/>
      <c r="M150" s="186"/>
      <c r="N150" s="187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139</v>
      </c>
      <c r="AU150" s="18" t="s">
        <v>83</v>
      </c>
    </row>
    <row r="151" spans="2:51" s="13" customFormat="1" ht="11.25">
      <c r="B151" s="188"/>
      <c r="C151" s="189"/>
      <c r="D151" s="190" t="s">
        <v>141</v>
      </c>
      <c r="E151" s="191" t="s">
        <v>19</v>
      </c>
      <c r="F151" s="192" t="s">
        <v>228</v>
      </c>
      <c r="G151" s="189"/>
      <c r="H151" s="193">
        <v>19.2</v>
      </c>
      <c r="I151" s="194"/>
      <c r="J151" s="189"/>
      <c r="K151" s="189"/>
      <c r="L151" s="195"/>
      <c r="M151" s="196"/>
      <c r="N151" s="197"/>
      <c r="O151" s="197"/>
      <c r="P151" s="197"/>
      <c r="Q151" s="197"/>
      <c r="R151" s="197"/>
      <c r="S151" s="197"/>
      <c r="T151" s="198"/>
      <c r="AT151" s="199" t="s">
        <v>141</v>
      </c>
      <c r="AU151" s="199" t="s">
        <v>83</v>
      </c>
      <c r="AV151" s="13" t="s">
        <v>83</v>
      </c>
      <c r="AW151" s="13" t="s">
        <v>143</v>
      </c>
      <c r="AX151" s="13" t="s">
        <v>81</v>
      </c>
      <c r="AY151" s="199" t="s">
        <v>130</v>
      </c>
    </row>
    <row r="152" spans="2:63" s="12" customFormat="1" ht="22.9" customHeight="1">
      <c r="B152" s="154"/>
      <c r="C152" s="155"/>
      <c r="D152" s="156" t="s">
        <v>72</v>
      </c>
      <c r="E152" s="168" t="s">
        <v>165</v>
      </c>
      <c r="F152" s="168" t="s">
        <v>229</v>
      </c>
      <c r="G152" s="155"/>
      <c r="H152" s="155"/>
      <c r="I152" s="158"/>
      <c r="J152" s="169">
        <f>BK152</f>
        <v>0</v>
      </c>
      <c r="K152" s="155"/>
      <c r="L152" s="160"/>
      <c r="M152" s="161"/>
      <c r="N152" s="162"/>
      <c r="O152" s="162"/>
      <c r="P152" s="163">
        <f>SUM(P153:P160)</f>
        <v>0</v>
      </c>
      <c r="Q152" s="162"/>
      <c r="R152" s="163">
        <f>SUM(R153:R160)</f>
        <v>19.367731</v>
      </c>
      <c r="S152" s="162"/>
      <c r="T152" s="164">
        <f>SUM(T153:T160)</f>
        <v>0</v>
      </c>
      <c r="AR152" s="165" t="s">
        <v>81</v>
      </c>
      <c r="AT152" s="166" t="s">
        <v>72</v>
      </c>
      <c r="AU152" s="166" t="s">
        <v>81</v>
      </c>
      <c r="AY152" s="165" t="s">
        <v>130</v>
      </c>
      <c r="BK152" s="167">
        <f>SUM(BK153:BK160)</f>
        <v>0</v>
      </c>
    </row>
    <row r="153" spans="1:65" s="2" customFormat="1" ht="44.25" customHeight="1">
      <c r="A153" s="35"/>
      <c r="B153" s="36"/>
      <c r="C153" s="170" t="s">
        <v>230</v>
      </c>
      <c r="D153" s="170" t="s">
        <v>132</v>
      </c>
      <c r="E153" s="171" t="s">
        <v>231</v>
      </c>
      <c r="F153" s="172" t="s">
        <v>232</v>
      </c>
      <c r="G153" s="173" t="s">
        <v>135</v>
      </c>
      <c r="H153" s="174">
        <v>88.115</v>
      </c>
      <c r="I153" s="175"/>
      <c r="J153" s="176">
        <f>ROUND(I153*H153,2)</f>
        <v>0</v>
      </c>
      <c r="K153" s="172" t="s">
        <v>136</v>
      </c>
      <c r="L153" s="40"/>
      <c r="M153" s="177" t="s">
        <v>19</v>
      </c>
      <c r="N153" s="178" t="s">
        <v>44</v>
      </c>
      <c r="O153" s="65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1" t="s">
        <v>137</v>
      </c>
      <c r="AT153" s="181" t="s">
        <v>132</v>
      </c>
      <c r="AU153" s="181" t="s">
        <v>83</v>
      </c>
      <c r="AY153" s="18" t="s">
        <v>130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8" t="s">
        <v>81</v>
      </c>
      <c r="BK153" s="182">
        <f>ROUND(I153*H153,2)</f>
        <v>0</v>
      </c>
      <c r="BL153" s="18" t="s">
        <v>137</v>
      </c>
      <c r="BM153" s="181" t="s">
        <v>233</v>
      </c>
    </row>
    <row r="154" spans="1:47" s="2" customFormat="1" ht="11.25">
      <c r="A154" s="35"/>
      <c r="B154" s="36"/>
      <c r="C154" s="37"/>
      <c r="D154" s="183" t="s">
        <v>139</v>
      </c>
      <c r="E154" s="37"/>
      <c r="F154" s="184" t="s">
        <v>234</v>
      </c>
      <c r="G154" s="37"/>
      <c r="H154" s="37"/>
      <c r="I154" s="185"/>
      <c r="J154" s="37"/>
      <c r="K154" s="37"/>
      <c r="L154" s="40"/>
      <c r="M154" s="186"/>
      <c r="N154" s="187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139</v>
      </c>
      <c r="AU154" s="18" t="s">
        <v>83</v>
      </c>
    </row>
    <row r="155" spans="2:51" s="13" customFormat="1" ht="11.25">
      <c r="B155" s="188"/>
      <c r="C155" s="189"/>
      <c r="D155" s="190" t="s">
        <v>141</v>
      </c>
      <c r="E155" s="191" t="s">
        <v>19</v>
      </c>
      <c r="F155" s="192" t="s">
        <v>235</v>
      </c>
      <c r="G155" s="189"/>
      <c r="H155" s="193">
        <v>88.115</v>
      </c>
      <c r="I155" s="194"/>
      <c r="J155" s="189"/>
      <c r="K155" s="189"/>
      <c r="L155" s="195"/>
      <c r="M155" s="196"/>
      <c r="N155" s="197"/>
      <c r="O155" s="197"/>
      <c r="P155" s="197"/>
      <c r="Q155" s="197"/>
      <c r="R155" s="197"/>
      <c r="S155" s="197"/>
      <c r="T155" s="198"/>
      <c r="AT155" s="199" t="s">
        <v>141</v>
      </c>
      <c r="AU155" s="199" t="s">
        <v>83</v>
      </c>
      <c r="AV155" s="13" t="s">
        <v>83</v>
      </c>
      <c r="AW155" s="13" t="s">
        <v>143</v>
      </c>
      <c r="AX155" s="13" t="s">
        <v>81</v>
      </c>
      <c r="AY155" s="199" t="s">
        <v>130</v>
      </c>
    </row>
    <row r="156" spans="1:65" s="2" customFormat="1" ht="76.35" customHeight="1">
      <c r="A156" s="35"/>
      <c r="B156" s="36"/>
      <c r="C156" s="170" t="s">
        <v>236</v>
      </c>
      <c r="D156" s="170" t="s">
        <v>132</v>
      </c>
      <c r="E156" s="171" t="s">
        <v>237</v>
      </c>
      <c r="F156" s="172" t="s">
        <v>238</v>
      </c>
      <c r="G156" s="173" t="s">
        <v>135</v>
      </c>
      <c r="H156" s="174">
        <v>88.115</v>
      </c>
      <c r="I156" s="175"/>
      <c r="J156" s="176">
        <f>ROUND(I156*H156,2)</f>
        <v>0</v>
      </c>
      <c r="K156" s="172" t="s">
        <v>136</v>
      </c>
      <c r="L156" s="40"/>
      <c r="M156" s="177" t="s">
        <v>19</v>
      </c>
      <c r="N156" s="178" t="s">
        <v>44</v>
      </c>
      <c r="O156" s="65"/>
      <c r="P156" s="179">
        <f>O156*H156</f>
        <v>0</v>
      </c>
      <c r="Q156" s="179">
        <v>0.101</v>
      </c>
      <c r="R156" s="179">
        <f>Q156*H156</f>
        <v>8.899615</v>
      </c>
      <c r="S156" s="179">
        <v>0</v>
      </c>
      <c r="T156" s="18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1" t="s">
        <v>137</v>
      </c>
      <c r="AT156" s="181" t="s">
        <v>132</v>
      </c>
      <c r="AU156" s="181" t="s">
        <v>83</v>
      </c>
      <c r="AY156" s="18" t="s">
        <v>130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8" t="s">
        <v>81</v>
      </c>
      <c r="BK156" s="182">
        <f>ROUND(I156*H156,2)</f>
        <v>0</v>
      </c>
      <c r="BL156" s="18" t="s">
        <v>137</v>
      </c>
      <c r="BM156" s="181" t="s">
        <v>239</v>
      </c>
    </row>
    <row r="157" spans="1:47" s="2" customFormat="1" ht="11.25">
      <c r="A157" s="35"/>
      <c r="B157" s="36"/>
      <c r="C157" s="37"/>
      <c r="D157" s="183" t="s">
        <v>139</v>
      </c>
      <c r="E157" s="37"/>
      <c r="F157" s="184" t="s">
        <v>240</v>
      </c>
      <c r="G157" s="37"/>
      <c r="H157" s="37"/>
      <c r="I157" s="185"/>
      <c r="J157" s="37"/>
      <c r="K157" s="37"/>
      <c r="L157" s="40"/>
      <c r="M157" s="186"/>
      <c r="N157" s="187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139</v>
      </c>
      <c r="AU157" s="18" t="s">
        <v>83</v>
      </c>
    </row>
    <row r="158" spans="1:65" s="2" customFormat="1" ht="16.5" customHeight="1">
      <c r="A158" s="35"/>
      <c r="B158" s="36"/>
      <c r="C158" s="212" t="s">
        <v>241</v>
      </c>
      <c r="D158" s="212" t="s">
        <v>213</v>
      </c>
      <c r="E158" s="213" t="s">
        <v>242</v>
      </c>
      <c r="F158" s="214" t="s">
        <v>243</v>
      </c>
      <c r="G158" s="215" t="s">
        <v>135</v>
      </c>
      <c r="H158" s="216">
        <v>96.927</v>
      </c>
      <c r="I158" s="217"/>
      <c r="J158" s="218">
        <f>ROUND(I158*H158,2)</f>
        <v>0</v>
      </c>
      <c r="K158" s="214" t="s">
        <v>136</v>
      </c>
      <c r="L158" s="219"/>
      <c r="M158" s="220" t="s">
        <v>19</v>
      </c>
      <c r="N158" s="221" t="s">
        <v>44</v>
      </c>
      <c r="O158" s="65"/>
      <c r="P158" s="179">
        <f>O158*H158</f>
        <v>0</v>
      </c>
      <c r="Q158" s="179">
        <v>0.108</v>
      </c>
      <c r="R158" s="179">
        <f>Q158*H158</f>
        <v>10.468116</v>
      </c>
      <c r="S158" s="179">
        <v>0</v>
      </c>
      <c r="T158" s="18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1" t="s">
        <v>182</v>
      </c>
      <c r="AT158" s="181" t="s">
        <v>213</v>
      </c>
      <c r="AU158" s="181" t="s">
        <v>83</v>
      </c>
      <c r="AY158" s="18" t="s">
        <v>130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8" t="s">
        <v>81</v>
      </c>
      <c r="BK158" s="182">
        <f>ROUND(I158*H158,2)</f>
        <v>0</v>
      </c>
      <c r="BL158" s="18" t="s">
        <v>137</v>
      </c>
      <c r="BM158" s="181" t="s">
        <v>244</v>
      </c>
    </row>
    <row r="159" spans="2:51" s="13" customFormat="1" ht="11.25">
      <c r="B159" s="188"/>
      <c r="C159" s="189"/>
      <c r="D159" s="190" t="s">
        <v>141</v>
      </c>
      <c r="E159" s="191" t="s">
        <v>19</v>
      </c>
      <c r="F159" s="192" t="s">
        <v>235</v>
      </c>
      <c r="G159" s="189"/>
      <c r="H159" s="193">
        <v>88.115</v>
      </c>
      <c r="I159" s="194"/>
      <c r="J159" s="189"/>
      <c r="K159" s="189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141</v>
      </c>
      <c r="AU159" s="199" t="s">
        <v>83</v>
      </c>
      <c r="AV159" s="13" t="s">
        <v>83</v>
      </c>
      <c r="AW159" s="13" t="s">
        <v>143</v>
      </c>
      <c r="AX159" s="13" t="s">
        <v>81</v>
      </c>
      <c r="AY159" s="199" t="s">
        <v>130</v>
      </c>
    </row>
    <row r="160" spans="2:51" s="13" customFormat="1" ht="11.25">
      <c r="B160" s="188"/>
      <c r="C160" s="189"/>
      <c r="D160" s="190" t="s">
        <v>141</v>
      </c>
      <c r="E160" s="189"/>
      <c r="F160" s="192" t="s">
        <v>245</v>
      </c>
      <c r="G160" s="189"/>
      <c r="H160" s="193">
        <v>96.927</v>
      </c>
      <c r="I160" s="194"/>
      <c r="J160" s="189"/>
      <c r="K160" s="189"/>
      <c r="L160" s="195"/>
      <c r="M160" s="196"/>
      <c r="N160" s="197"/>
      <c r="O160" s="197"/>
      <c r="P160" s="197"/>
      <c r="Q160" s="197"/>
      <c r="R160" s="197"/>
      <c r="S160" s="197"/>
      <c r="T160" s="198"/>
      <c r="AT160" s="199" t="s">
        <v>141</v>
      </c>
      <c r="AU160" s="199" t="s">
        <v>83</v>
      </c>
      <c r="AV160" s="13" t="s">
        <v>83</v>
      </c>
      <c r="AW160" s="13" t="s">
        <v>4</v>
      </c>
      <c r="AX160" s="13" t="s">
        <v>81</v>
      </c>
      <c r="AY160" s="199" t="s">
        <v>130</v>
      </c>
    </row>
    <row r="161" spans="2:63" s="12" customFormat="1" ht="22.9" customHeight="1">
      <c r="B161" s="154"/>
      <c r="C161" s="155"/>
      <c r="D161" s="156" t="s">
        <v>72</v>
      </c>
      <c r="E161" s="168" t="s">
        <v>170</v>
      </c>
      <c r="F161" s="168" t="s">
        <v>246</v>
      </c>
      <c r="G161" s="155"/>
      <c r="H161" s="155"/>
      <c r="I161" s="158"/>
      <c r="J161" s="169">
        <f>BK161</f>
        <v>0</v>
      </c>
      <c r="K161" s="155"/>
      <c r="L161" s="160"/>
      <c r="M161" s="161"/>
      <c r="N161" s="162"/>
      <c r="O161" s="162"/>
      <c r="P161" s="163">
        <f>SUM(P162:P363)</f>
        <v>0</v>
      </c>
      <c r="Q161" s="162"/>
      <c r="R161" s="163">
        <f>SUM(R162:R363)</f>
        <v>8.59915847</v>
      </c>
      <c r="S161" s="162"/>
      <c r="T161" s="164">
        <f>SUM(T162:T363)</f>
        <v>0</v>
      </c>
      <c r="AR161" s="165" t="s">
        <v>81</v>
      </c>
      <c r="AT161" s="166" t="s">
        <v>72</v>
      </c>
      <c r="AU161" s="166" t="s">
        <v>81</v>
      </c>
      <c r="AY161" s="165" t="s">
        <v>130</v>
      </c>
      <c r="BK161" s="167">
        <f>SUM(BK162:BK363)</f>
        <v>0</v>
      </c>
    </row>
    <row r="162" spans="1:65" s="2" customFormat="1" ht="24.2" customHeight="1">
      <c r="A162" s="35"/>
      <c r="B162" s="36"/>
      <c r="C162" s="170" t="s">
        <v>247</v>
      </c>
      <c r="D162" s="170" t="s">
        <v>132</v>
      </c>
      <c r="E162" s="171" t="s">
        <v>248</v>
      </c>
      <c r="F162" s="172" t="s">
        <v>249</v>
      </c>
      <c r="G162" s="173" t="s">
        <v>135</v>
      </c>
      <c r="H162" s="174">
        <v>62.932</v>
      </c>
      <c r="I162" s="175"/>
      <c r="J162" s="176">
        <f>ROUND(I162*H162,2)</f>
        <v>0</v>
      </c>
      <c r="K162" s="172" t="s">
        <v>136</v>
      </c>
      <c r="L162" s="40"/>
      <c r="M162" s="177" t="s">
        <v>19</v>
      </c>
      <c r="N162" s="178" t="s">
        <v>44</v>
      </c>
      <c r="O162" s="65"/>
      <c r="P162" s="179">
        <f>O162*H162</f>
        <v>0</v>
      </c>
      <c r="Q162" s="179">
        <v>0.00026</v>
      </c>
      <c r="R162" s="179">
        <f>Q162*H162</f>
        <v>0.01636232</v>
      </c>
      <c r="S162" s="179">
        <v>0</v>
      </c>
      <c r="T162" s="18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1" t="s">
        <v>137</v>
      </c>
      <c r="AT162" s="181" t="s">
        <v>132</v>
      </c>
      <c r="AU162" s="181" t="s">
        <v>83</v>
      </c>
      <c r="AY162" s="18" t="s">
        <v>130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8" t="s">
        <v>81</v>
      </c>
      <c r="BK162" s="182">
        <f>ROUND(I162*H162,2)</f>
        <v>0</v>
      </c>
      <c r="BL162" s="18" t="s">
        <v>137</v>
      </c>
      <c r="BM162" s="181" t="s">
        <v>250</v>
      </c>
    </row>
    <row r="163" spans="1:47" s="2" customFormat="1" ht="11.25">
      <c r="A163" s="35"/>
      <c r="B163" s="36"/>
      <c r="C163" s="37"/>
      <c r="D163" s="183" t="s">
        <v>139</v>
      </c>
      <c r="E163" s="37"/>
      <c r="F163" s="184" t="s">
        <v>251</v>
      </c>
      <c r="G163" s="37"/>
      <c r="H163" s="37"/>
      <c r="I163" s="185"/>
      <c r="J163" s="37"/>
      <c r="K163" s="37"/>
      <c r="L163" s="40"/>
      <c r="M163" s="186"/>
      <c r="N163" s="187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139</v>
      </c>
      <c r="AU163" s="18" t="s">
        <v>83</v>
      </c>
    </row>
    <row r="164" spans="2:51" s="13" customFormat="1" ht="11.25">
      <c r="B164" s="188"/>
      <c r="C164" s="189"/>
      <c r="D164" s="190" t="s">
        <v>141</v>
      </c>
      <c r="E164" s="191" t="s">
        <v>19</v>
      </c>
      <c r="F164" s="192" t="s">
        <v>252</v>
      </c>
      <c r="G164" s="189"/>
      <c r="H164" s="193">
        <v>14.142</v>
      </c>
      <c r="I164" s="194"/>
      <c r="J164" s="189"/>
      <c r="K164" s="189"/>
      <c r="L164" s="195"/>
      <c r="M164" s="196"/>
      <c r="N164" s="197"/>
      <c r="O164" s="197"/>
      <c r="P164" s="197"/>
      <c r="Q164" s="197"/>
      <c r="R164" s="197"/>
      <c r="S164" s="197"/>
      <c r="T164" s="198"/>
      <c r="AT164" s="199" t="s">
        <v>141</v>
      </c>
      <c r="AU164" s="199" t="s">
        <v>83</v>
      </c>
      <c r="AV164" s="13" t="s">
        <v>83</v>
      </c>
      <c r="AW164" s="13" t="s">
        <v>143</v>
      </c>
      <c r="AX164" s="13" t="s">
        <v>73</v>
      </c>
      <c r="AY164" s="199" t="s">
        <v>130</v>
      </c>
    </row>
    <row r="165" spans="2:51" s="13" customFormat="1" ht="11.25">
      <c r="B165" s="188"/>
      <c r="C165" s="189"/>
      <c r="D165" s="190" t="s">
        <v>141</v>
      </c>
      <c r="E165" s="191" t="s">
        <v>19</v>
      </c>
      <c r="F165" s="192" t="s">
        <v>253</v>
      </c>
      <c r="G165" s="189"/>
      <c r="H165" s="193">
        <v>48.7899</v>
      </c>
      <c r="I165" s="194"/>
      <c r="J165" s="189"/>
      <c r="K165" s="189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141</v>
      </c>
      <c r="AU165" s="199" t="s">
        <v>83</v>
      </c>
      <c r="AV165" s="13" t="s">
        <v>83</v>
      </c>
      <c r="AW165" s="13" t="s">
        <v>143</v>
      </c>
      <c r="AX165" s="13" t="s">
        <v>73</v>
      </c>
      <c r="AY165" s="199" t="s">
        <v>130</v>
      </c>
    </row>
    <row r="166" spans="2:51" s="14" customFormat="1" ht="11.25">
      <c r="B166" s="200"/>
      <c r="C166" s="201"/>
      <c r="D166" s="190" t="s">
        <v>141</v>
      </c>
      <c r="E166" s="202" t="s">
        <v>19</v>
      </c>
      <c r="F166" s="203" t="s">
        <v>146</v>
      </c>
      <c r="G166" s="201"/>
      <c r="H166" s="204">
        <v>62.9319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141</v>
      </c>
      <c r="AU166" s="210" t="s">
        <v>83</v>
      </c>
      <c r="AV166" s="14" t="s">
        <v>137</v>
      </c>
      <c r="AW166" s="14" t="s">
        <v>143</v>
      </c>
      <c r="AX166" s="14" t="s">
        <v>81</v>
      </c>
      <c r="AY166" s="210" t="s">
        <v>130</v>
      </c>
    </row>
    <row r="167" spans="1:65" s="2" customFormat="1" ht="62.65" customHeight="1">
      <c r="A167" s="35"/>
      <c r="B167" s="36"/>
      <c r="C167" s="170" t="s">
        <v>254</v>
      </c>
      <c r="D167" s="170" t="s">
        <v>132</v>
      </c>
      <c r="E167" s="171" t="s">
        <v>255</v>
      </c>
      <c r="F167" s="172" t="s">
        <v>256</v>
      </c>
      <c r="G167" s="173" t="s">
        <v>135</v>
      </c>
      <c r="H167" s="174">
        <v>62.932</v>
      </c>
      <c r="I167" s="175"/>
      <c r="J167" s="176">
        <f>ROUND(I167*H167,2)</f>
        <v>0</v>
      </c>
      <c r="K167" s="172" t="s">
        <v>136</v>
      </c>
      <c r="L167" s="40"/>
      <c r="M167" s="177" t="s">
        <v>19</v>
      </c>
      <c r="N167" s="178" t="s">
        <v>44</v>
      </c>
      <c r="O167" s="65"/>
      <c r="P167" s="179">
        <f>O167*H167</f>
        <v>0</v>
      </c>
      <c r="Q167" s="179">
        <v>0.00839</v>
      </c>
      <c r="R167" s="179">
        <f>Q167*H167</f>
        <v>0.52799948</v>
      </c>
      <c r="S167" s="179">
        <v>0</v>
      </c>
      <c r="T167" s="18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1" t="s">
        <v>137</v>
      </c>
      <c r="AT167" s="181" t="s">
        <v>132</v>
      </c>
      <c r="AU167" s="181" t="s">
        <v>83</v>
      </c>
      <c r="AY167" s="18" t="s">
        <v>130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8" t="s">
        <v>81</v>
      </c>
      <c r="BK167" s="182">
        <f>ROUND(I167*H167,2)</f>
        <v>0</v>
      </c>
      <c r="BL167" s="18" t="s">
        <v>137</v>
      </c>
      <c r="BM167" s="181" t="s">
        <v>257</v>
      </c>
    </row>
    <row r="168" spans="1:47" s="2" customFormat="1" ht="11.25">
      <c r="A168" s="35"/>
      <c r="B168" s="36"/>
      <c r="C168" s="37"/>
      <c r="D168" s="183" t="s">
        <v>139</v>
      </c>
      <c r="E168" s="37"/>
      <c r="F168" s="184" t="s">
        <v>258</v>
      </c>
      <c r="G168" s="37"/>
      <c r="H168" s="37"/>
      <c r="I168" s="185"/>
      <c r="J168" s="37"/>
      <c r="K168" s="37"/>
      <c r="L168" s="40"/>
      <c r="M168" s="186"/>
      <c r="N168" s="187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139</v>
      </c>
      <c r="AU168" s="18" t="s">
        <v>83</v>
      </c>
    </row>
    <row r="169" spans="2:51" s="13" customFormat="1" ht="11.25">
      <c r="B169" s="188"/>
      <c r="C169" s="189"/>
      <c r="D169" s="190" t="s">
        <v>141</v>
      </c>
      <c r="E169" s="191" t="s">
        <v>19</v>
      </c>
      <c r="F169" s="192" t="s">
        <v>252</v>
      </c>
      <c r="G169" s="189"/>
      <c r="H169" s="193">
        <v>14.142</v>
      </c>
      <c r="I169" s="194"/>
      <c r="J169" s="189"/>
      <c r="K169" s="189"/>
      <c r="L169" s="195"/>
      <c r="M169" s="196"/>
      <c r="N169" s="197"/>
      <c r="O169" s="197"/>
      <c r="P169" s="197"/>
      <c r="Q169" s="197"/>
      <c r="R169" s="197"/>
      <c r="S169" s="197"/>
      <c r="T169" s="198"/>
      <c r="AT169" s="199" t="s">
        <v>141</v>
      </c>
      <c r="AU169" s="199" t="s">
        <v>83</v>
      </c>
      <c r="AV169" s="13" t="s">
        <v>83</v>
      </c>
      <c r="AW169" s="13" t="s">
        <v>143</v>
      </c>
      <c r="AX169" s="13" t="s">
        <v>73</v>
      </c>
      <c r="AY169" s="199" t="s">
        <v>130</v>
      </c>
    </row>
    <row r="170" spans="2:51" s="13" customFormat="1" ht="11.25">
      <c r="B170" s="188"/>
      <c r="C170" s="189"/>
      <c r="D170" s="190" t="s">
        <v>141</v>
      </c>
      <c r="E170" s="191" t="s">
        <v>19</v>
      </c>
      <c r="F170" s="192" t="s">
        <v>253</v>
      </c>
      <c r="G170" s="189"/>
      <c r="H170" s="193">
        <v>48.7899</v>
      </c>
      <c r="I170" s="194"/>
      <c r="J170" s="189"/>
      <c r="K170" s="189"/>
      <c r="L170" s="195"/>
      <c r="M170" s="196"/>
      <c r="N170" s="197"/>
      <c r="O170" s="197"/>
      <c r="P170" s="197"/>
      <c r="Q170" s="197"/>
      <c r="R170" s="197"/>
      <c r="S170" s="197"/>
      <c r="T170" s="198"/>
      <c r="AT170" s="199" t="s">
        <v>141</v>
      </c>
      <c r="AU170" s="199" t="s">
        <v>83</v>
      </c>
      <c r="AV170" s="13" t="s">
        <v>83</v>
      </c>
      <c r="AW170" s="13" t="s">
        <v>143</v>
      </c>
      <c r="AX170" s="13" t="s">
        <v>73</v>
      </c>
      <c r="AY170" s="199" t="s">
        <v>130</v>
      </c>
    </row>
    <row r="171" spans="2:51" s="14" customFormat="1" ht="11.25">
      <c r="B171" s="200"/>
      <c r="C171" s="201"/>
      <c r="D171" s="190" t="s">
        <v>141</v>
      </c>
      <c r="E171" s="202" t="s">
        <v>19</v>
      </c>
      <c r="F171" s="203" t="s">
        <v>146</v>
      </c>
      <c r="G171" s="201"/>
      <c r="H171" s="204">
        <v>62.9319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141</v>
      </c>
      <c r="AU171" s="210" t="s">
        <v>83</v>
      </c>
      <c r="AV171" s="14" t="s">
        <v>137</v>
      </c>
      <c r="AW171" s="14" t="s">
        <v>143</v>
      </c>
      <c r="AX171" s="14" t="s">
        <v>81</v>
      </c>
      <c r="AY171" s="210" t="s">
        <v>130</v>
      </c>
    </row>
    <row r="172" spans="1:65" s="2" customFormat="1" ht="55.5" customHeight="1">
      <c r="A172" s="35"/>
      <c r="B172" s="36"/>
      <c r="C172" s="170" t="s">
        <v>7</v>
      </c>
      <c r="D172" s="170" t="s">
        <v>132</v>
      </c>
      <c r="E172" s="171" t="s">
        <v>259</v>
      </c>
      <c r="F172" s="172" t="s">
        <v>260</v>
      </c>
      <c r="G172" s="173" t="s">
        <v>135</v>
      </c>
      <c r="H172" s="174">
        <v>62.932</v>
      </c>
      <c r="I172" s="175"/>
      <c r="J172" s="176">
        <f>ROUND(I172*H172,2)</f>
        <v>0</v>
      </c>
      <c r="K172" s="172" t="s">
        <v>136</v>
      </c>
      <c r="L172" s="40"/>
      <c r="M172" s="177" t="s">
        <v>19</v>
      </c>
      <c r="N172" s="178" t="s">
        <v>44</v>
      </c>
      <c r="O172" s="65"/>
      <c r="P172" s="179">
        <f>O172*H172</f>
        <v>0</v>
      </c>
      <c r="Q172" s="179">
        <v>0.0001</v>
      </c>
      <c r="R172" s="179">
        <f>Q172*H172</f>
        <v>0.0062932000000000005</v>
      </c>
      <c r="S172" s="179">
        <v>0</v>
      </c>
      <c r="T172" s="18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1" t="s">
        <v>137</v>
      </c>
      <c r="AT172" s="181" t="s">
        <v>132</v>
      </c>
      <c r="AU172" s="181" t="s">
        <v>83</v>
      </c>
      <c r="AY172" s="18" t="s">
        <v>130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8" t="s">
        <v>81</v>
      </c>
      <c r="BK172" s="182">
        <f>ROUND(I172*H172,2)</f>
        <v>0</v>
      </c>
      <c r="BL172" s="18" t="s">
        <v>137</v>
      </c>
      <c r="BM172" s="181" t="s">
        <v>261</v>
      </c>
    </row>
    <row r="173" spans="1:47" s="2" customFormat="1" ht="11.25">
      <c r="A173" s="35"/>
      <c r="B173" s="36"/>
      <c r="C173" s="37"/>
      <c r="D173" s="183" t="s">
        <v>139</v>
      </c>
      <c r="E173" s="37"/>
      <c r="F173" s="184" t="s">
        <v>262</v>
      </c>
      <c r="G173" s="37"/>
      <c r="H173" s="37"/>
      <c r="I173" s="185"/>
      <c r="J173" s="37"/>
      <c r="K173" s="37"/>
      <c r="L173" s="40"/>
      <c r="M173" s="186"/>
      <c r="N173" s="187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139</v>
      </c>
      <c r="AU173" s="18" t="s">
        <v>83</v>
      </c>
    </row>
    <row r="174" spans="1:65" s="2" customFormat="1" ht="44.25" customHeight="1">
      <c r="A174" s="35"/>
      <c r="B174" s="36"/>
      <c r="C174" s="170" t="s">
        <v>263</v>
      </c>
      <c r="D174" s="170" t="s">
        <v>132</v>
      </c>
      <c r="E174" s="171" t="s">
        <v>264</v>
      </c>
      <c r="F174" s="172" t="s">
        <v>265</v>
      </c>
      <c r="G174" s="173" t="s">
        <v>135</v>
      </c>
      <c r="H174" s="174">
        <v>62.932</v>
      </c>
      <c r="I174" s="175"/>
      <c r="J174" s="176">
        <f>ROUND(I174*H174,2)</f>
        <v>0</v>
      </c>
      <c r="K174" s="172" t="s">
        <v>136</v>
      </c>
      <c r="L174" s="40"/>
      <c r="M174" s="177" t="s">
        <v>19</v>
      </c>
      <c r="N174" s="178" t="s">
        <v>44</v>
      </c>
      <c r="O174" s="65"/>
      <c r="P174" s="179">
        <f>O174*H174</f>
        <v>0</v>
      </c>
      <c r="Q174" s="179">
        <v>0.00378</v>
      </c>
      <c r="R174" s="179">
        <f>Q174*H174</f>
        <v>0.23788296</v>
      </c>
      <c r="S174" s="179">
        <v>0</v>
      </c>
      <c r="T174" s="18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1" t="s">
        <v>137</v>
      </c>
      <c r="AT174" s="181" t="s">
        <v>132</v>
      </c>
      <c r="AU174" s="181" t="s">
        <v>83</v>
      </c>
      <c r="AY174" s="18" t="s">
        <v>130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8" t="s">
        <v>81</v>
      </c>
      <c r="BK174" s="182">
        <f>ROUND(I174*H174,2)</f>
        <v>0</v>
      </c>
      <c r="BL174" s="18" t="s">
        <v>137</v>
      </c>
      <c r="BM174" s="181" t="s">
        <v>266</v>
      </c>
    </row>
    <row r="175" spans="1:47" s="2" customFormat="1" ht="11.25">
      <c r="A175" s="35"/>
      <c r="B175" s="36"/>
      <c r="C175" s="37"/>
      <c r="D175" s="183" t="s">
        <v>139</v>
      </c>
      <c r="E175" s="37"/>
      <c r="F175" s="184" t="s">
        <v>267</v>
      </c>
      <c r="G175" s="37"/>
      <c r="H175" s="37"/>
      <c r="I175" s="185"/>
      <c r="J175" s="37"/>
      <c r="K175" s="37"/>
      <c r="L175" s="40"/>
      <c r="M175" s="186"/>
      <c r="N175" s="187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139</v>
      </c>
      <c r="AU175" s="18" t="s">
        <v>83</v>
      </c>
    </row>
    <row r="176" spans="1:65" s="2" customFormat="1" ht="33" customHeight="1">
      <c r="A176" s="35"/>
      <c r="B176" s="36"/>
      <c r="C176" s="170" t="s">
        <v>268</v>
      </c>
      <c r="D176" s="170" t="s">
        <v>132</v>
      </c>
      <c r="E176" s="171" t="s">
        <v>269</v>
      </c>
      <c r="F176" s="172" t="s">
        <v>270</v>
      </c>
      <c r="G176" s="173" t="s">
        <v>135</v>
      </c>
      <c r="H176" s="174">
        <v>67.757</v>
      </c>
      <c r="I176" s="175"/>
      <c r="J176" s="176">
        <f>ROUND(I176*H176,2)</f>
        <v>0</v>
      </c>
      <c r="K176" s="172" t="s">
        <v>136</v>
      </c>
      <c r="L176" s="40"/>
      <c r="M176" s="177" t="s">
        <v>19</v>
      </c>
      <c r="N176" s="178" t="s">
        <v>44</v>
      </c>
      <c r="O176" s="65"/>
      <c r="P176" s="179">
        <f>O176*H176</f>
        <v>0</v>
      </c>
      <c r="Q176" s="179">
        <v>0.0063</v>
      </c>
      <c r="R176" s="179">
        <f>Q176*H176</f>
        <v>0.42686910000000006</v>
      </c>
      <c r="S176" s="179">
        <v>0</v>
      </c>
      <c r="T176" s="18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1" t="s">
        <v>137</v>
      </c>
      <c r="AT176" s="181" t="s">
        <v>132</v>
      </c>
      <c r="AU176" s="181" t="s">
        <v>83</v>
      </c>
      <c r="AY176" s="18" t="s">
        <v>130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8" t="s">
        <v>81</v>
      </c>
      <c r="BK176" s="182">
        <f>ROUND(I176*H176,2)</f>
        <v>0</v>
      </c>
      <c r="BL176" s="18" t="s">
        <v>137</v>
      </c>
      <c r="BM176" s="181" t="s">
        <v>271</v>
      </c>
    </row>
    <row r="177" spans="1:47" s="2" customFormat="1" ht="11.25">
      <c r="A177" s="35"/>
      <c r="B177" s="36"/>
      <c r="C177" s="37"/>
      <c r="D177" s="183" t="s">
        <v>139</v>
      </c>
      <c r="E177" s="37"/>
      <c r="F177" s="184" t="s">
        <v>272</v>
      </c>
      <c r="G177" s="37"/>
      <c r="H177" s="37"/>
      <c r="I177" s="185"/>
      <c r="J177" s="37"/>
      <c r="K177" s="37"/>
      <c r="L177" s="40"/>
      <c r="M177" s="186"/>
      <c r="N177" s="187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139</v>
      </c>
      <c r="AU177" s="18" t="s">
        <v>83</v>
      </c>
    </row>
    <row r="178" spans="2:51" s="13" customFormat="1" ht="11.25">
      <c r="B178" s="188"/>
      <c r="C178" s="189"/>
      <c r="D178" s="190" t="s">
        <v>141</v>
      </c>
      <c r="E178" s="191" t="s">
        <v>19</v>
      </c>
      <c r="F178" s="192" t="s">
        <v>273</v>
      </c>
      <c r="G178" s="189"/>
      <c r="H178" s="193">
        <v>67.7569</v>
      </c>
      <c r="I178" s="194"/>
      <c r="J178" s="189"/>
      <c r="K178" s="189"/>
      <c r="L178" s="195"/>
      <c r="M178" s="196"/>
      <c r="N178" s="197"/>
      <c r="O178" s="197"/>
      <c r="P178" s="197"/>
      <c r="Q178" s="197"/>
      <c r="R178" s="197"/>
      <c r="S178" s="197"/>
      <c r="T178" s="198"/>
      <c r="AT178" s="199" t="s">
        <v>141</v>
      </c>
      <c r="AU178" s="199" t="s">
        <v>83</v>
      </c>
      <c r="AV178" s="13" t="s">
        <v>83</v>
      </c>
      <c r="AW178" s="13" t="s">
        <v>143</v>
      </c>
      <c r="AX178" s="13" t="s">
        <v>81</v>
      </c>
      <c r="AY178" s="199" t="s">
        <v>130</v>
      </c>
    </row>
    <row r="179" spans="1:65" s="2" customFormat="1" ht="24.2" customHeight="1">
      <c r="A179" s="35"/>
      <c r="B179" s="36"/>
      <c r="C179" s="170" t="s">
        <v>274</v>
      </c>
      <c r="D179" s="170" t="s">
        <v>132</v>
      </c>
      <c r="E179" s="171" t="s">
        <v>275</v>
      </c>
      <c r="F179" s="172" t="s">
        <v>276</v>
      </c>
      <c r="G179" s="173" t="s">
        <v>135</v>
      </c>
      <c r="H179" s="174">
        <v>19.2</v>
      </c>
      <c r="I179" s="175"/>
      <c r="J179" s="176">
        <f>ROUND(I179*H179,2)</f>
        <v>0</v>
      </c>
      <c r="K179" s="172" t="s">
        <v>136</v>
      </c>
      <c r="L179" s="40"/>
      <c r="M179" s="177" t="s">
        <v>19</v>
      </c>
      <c r="N179" s="178" t="s">
        <v>44</v>
      </c>
      <c r="O179" s="65"/>
      <c r="P179" s="179">
        <f>O179*H179</f>
        <v>0</v>
      </c>
      <c r="Q179" s="179">
        <v>0.009</v>
      </c>
      <c r="R179" s="179">
        <f>Q179*H179</f>
        <v>0.17279999999999998</v>
      </c>
      <c r="S179" s="179">
        <v>0</v>
      </c>
      <c r="T179" s="18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1" t="s">
        <v>137</v>
      </c>
      <c r="AT179" s="181" t="s">
        <v>132</v>
      </c>
      <c r="AU179" s="181" t="s">
        <v>83</v>
      </c>
      <c r="AY179" s="18" t="s">
        <v>130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18" t="s">
        <v>81</v>
      </c>
      <c r="BK179" s="182">
        <f>ROUND(I179*H179,2)</f>
        <v>0</v>
      </c>
      <c r="BL179" s="18" t="s">
        <v>137</v>
      </c>
      <c r="BM179" s="181" t="s">
        <v>277</v>
      </c>
    </row>
    <row r="180" spans="1:47" s="2" customFormat="1" ht="11.25">
      <c r="A180" s="35"/>
      <c r="B180" s="36"/>
      <c r="C180" s="37"/>
      <c r="D180" s="183" t="s">
        <v>139</v>
      </c>
      <c r="E180" s="37"/>
      <c r="F180" s="184" t="s">
        <v>278</v>
      </c>
      <c r="G180" s="37"/>
      <c r="H180" s="37"/>
      <c r="I180" s="185"/>
      <c r="J180" s="37"/>
      <c r="K180" s="37"/>
      <c r="L180" s="40"/>
      <c r="M180" s="186"/>
      <c r="N180" s="187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139</v>
      </c>
      <c r="AU180" s="18" t="s">
        <v>83</v>
      </c>
    </row>
    <row r="181" spans="2:51" s="13" customFormat="1" ht="11.25">
      <c r="B181" s="188"/>
      <c r="C181" s="189"/>
      <c r="D181" s="190" t="s">
        <v>141</v>
      </c>
      <c r="E181" s="191" t="s">
        <v>19</v>
      </c>
      <c r="F181" s="192" t="s">
        <v>279</v>
      </c>
      <c r="G181" s="189"/>
      <c r="H181" s="193">
        <v>19.2</v>
      </c>
      <c r="I181" s="194"/>
      <c r="J181" s="189"/>
      <c r="K181" s="189"/>
      <c r="L181" s="195"/>
      <c r="M181" s="196"/>
      <c r="N181" s="197"/>
      <c r="O181" s="197"/>
      <c r="P181" s="197"/>
      <c r="Q181" s="197"/>
      <c r="R181" s="197"/>
      <c r="S181" s="197"/>
      <c r="T181" s="198"/>
      <c r="AT181" s="199" t="s">
        <v>141</v>
      </c>
      <c r="AU181" s="199" t="s">
        <v>83</v>
      </c>
      <c r="AV181" s="13" t="s">
        <v>83</v>
      </c>
      <c r="AW181" s="13" t="s">
        <v>143</v>
      </c>
      <c r="AX181" s="13" t="s">
        <v>81</v>
      </c>
      <c r="AY181" s="199" t="s">
        <v>130</v>
      </c>
    </row>
    <row r="182" spans="1:65" s="2" customFormat="1" ht="49.15" customHeight="1">
      <c r="A182" s="35"/>
      <c r="B182" s="36"/>
      <c r="C182" s="170" t="s">
        <v>280</v>
      </c>
      <c r="D182" s="170" t="s">
        <v>132</v>
      </c>
      <c r="E182" s="171" t="s">
        <v>281</v>
      </c>
      <c r="F182" s="172" t="s">
        <v>282</v>
      </c>
      <c r="G182" s="173" t="s">
        <v>283</v>
      </c>
      <c r="H182" s="174">
        <v>114</v>
      </c>
      <c r="I182" s="175"/>
      <c r="J182" s="176">
        <f>ROUND(I182*H182,2)</f>
        <v>0</v>
      </c>
      <c r="K182" s="172" t="s">
        <v>136</v>
      </c>
      <c r="L182" s="40"/>
      <c r="M182" s="177" t="s">
        <v>19</v>
      </c>
      <c r="N182" s="178" t="s">
        <v>44</v>
      </c>
      <c r="O182" s="65"/>
      <c r="P182" s="179">
        <f>O182*H182</f>
        <v>0</v>
      </c>
      <c r="Q182" s="179">
        <v>0.00339</v>
      </c>
      <c r="R182" s="179">
        <f>Q182*H182</f>
        <v>0.38645999999999997</v>
      </c>
      <c r="S182" s="179">
        <v>0</v>
      </c>
      <c r="T182" s="18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1" t="s">
        <v>137</v>
      </c>
      <c r="AT182" s="181" t="s">
        <v>132</v>
      </c>
      <c r="AU182" s="181" t="s">
        <v>83</v>
      </c>
      <c r="AY182" s="18" t="s">
        <v>130</v>
      </c>
      <c r="BE182" s="182">
        <f>IF(N182="základní",J182,0)</f>
        <v>0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18" t="s">
        <v>81</v>
      </c>
      <c r="BK182" s="182">
        <f>ROUND(I182*H182,2)</f>
        <v>0</v>
      </c>
      <c r="BL182" s="18" t="s">
        <v>137</v>
      </c>
      <c r="BM182" s="181" t="s">
        <v>284</v>
      </c>
    </row>
    <row r="183" spans="1:47" s="2" customFormat="1" ht="11.25">
      <c r="A183" s="35"/>
      <c r="B183" s="36"/>
      <c r="C183" s="37"/>
      <c r="D183" s="183" t="s">
        <v>139</v>
      </c>
      <c r="E183" s="37"/>
      <c r="F183" s="184" t="s">
        <v>285</v>
      </c>
      <c r="G183" s="37"/>
      <c r="H183" s="37"/>
      <c r="I183" s="185"/>
      <c r="J183" s="37"/>
      <c r="K183" s="37"/>
      <c r="L183" s="40"/>
      <c r="M183" s="186"/>
      <c r="N183" s="187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139</v>
      </c>
      <c r="AU183" s="18" t="s">
        <v>83</v>
      </c>
    </row>
    <row r="184" spans="2:51" s="13" customFormat="1" ht="11.25">
      <c r="B184" s="188"/>
      <c r="C184" s="189"/>
      <c r="D184" s="190" t="s">
        <v>141</v>
      </c>
      <c r="E184" s="191" t="s">
        <v>19</v>
      </c>
      <c r="F184" s="192" t="s">
        <v>286</v>
      </c>
      <c r="G184" s="189"/>
      <c r="H184" s="193">
        <v>37.8</v>
      </c>
      <c r="I184" s="194"/>
      <c r="J184" s="189"/>
      <c r="K184" s="189"/>
      <c r="L184" s="195"/>
      <c r="M184" s="196"/>
      <c r="N184" s="197"/>
      <c r="O184" s="197"/>
      <c r="P184" s="197"/>
      <c r="Q184" s="197"/>
      <c r="R184" s="197"/>
      <c r="S184" s="197"/>
      <c r="T184" s="198"/>
      <c r="AT184" s="199" t="s">
        <v>141</v>
      </c>
      <c r="AU184" s="199" t="s">
        <v>83</v>
      </c>
      <c r="AV184" s="13" t="s">
        <v>83</v>
      </c>
      <c r="AW184" s="13" t="s">
        <v>143</v>
      </c>
      <c r="AX184" s="13" t="s">
        <v>73</v>
      </c>
      <c r="AY184" s="199" t="s">
        <v>130</v>
      </c>
    </row>
    <row r="185" spans="2:51" s="13" customFormat="1" ht="22.5">
      <c r="B185" s="188"/>
      <c r="C185" s="189"/>
      <c r="D185" s="190" t="s">
        <v>141</v>
      </c>
      <c r="E185" s="191" t="s">
        <v>19</v>
      </c>
      <c r="F185" s="192" t="s">
        <v>287</v>
      </c>
      <c r="G185" s="189"/>
      <c r="H185" s="193">
        <v>36.7526</v>
      </c>
      <c r="I185" s="194"/>
      <c r="J185" s="189"/>
      <c r="K185" s="189"/>
      <c r="L185" s="195"/>
      <c r="M185" s="196"/>
      <c r="N185" s="197"/>
      <c r="O185" s="197"/>
      <c r="P185" s="197"/>
      <c r="Q185" s="197"/>
      <c r="R185" s="197"/>
      <c r="S185" s="197"/>
      <c r="T185" s="198"/>
      <c r="AT185" s="199" t="s">
        <v>141</v>
      </c>
      <c r="AU185" s="199" t="s">
        <v>83</v>
      </c>
      <c r="AV185" s="13" t="s">
        <v>83</v>
      </c>
      <c r="AW185" s="13" t="s">
        <v>143</v>
      </c>
      <c r="AX185" s="13" t="s">
        <v>73</v>
      </c>
      <c r="AY185" s="199" t="s">
        <v>130</v>
      </c>
    </row>
    <row r="186" spans="2:51" s="13" customFormat="1" ht="11.25">
      <c r="B186" s="188"/>
      <c r="C186" s="189"/>
      <c r="D186" s="190" t="s">
        <v>141</v>
      </c>
      <c r="E186" s="191" t="s">
        <v>19</v>
      </c>
      <c r="F186" s="192" t="s">
        <v>288</v>
      </c>
      <c r="G186" s="189"/>
      <c r="H186" s="193">
        <v>6</v>
      </c>
      <c r="I186" s="194"/>
      <c r="J186" s="189"/>
      <c r="K186" s="189"/>
      <c r="L186" s="195"/>
      <c r="M186" s="196"/>
      <c r="N186" s="197"/>
      <c r="O186" s="197"/>
      <c r="P186" s="197"/>
      <c r="Q186" s="197"/>
      <c r="R186" s="197"/>
      <c r="S186" s="197"/>
      <c r="T186" s="198"/>
      <c r="AT186" s="199" t="s">
        <v>141</v>
      </c>
      <c r="AU186" s="199" t="s">
        <v>83</v>
      </c>
      <c r="AV186" s="13" t="s">
        <v>83</v>
      </c>
      <c r="AW186" s="13" t="s">
        <v>143</v>
      </c>
      <c r="AX186" s="13" t="s">
        <v>73</v>
      </c>
      <c r="AY186" s="199" t="s">
        <v>130</v>
      </c>
    </row>
    <row r="187" spans="2:51" s="15" customFormat="1" ht="11.25">
      <c r="B187" s="222"/>
      <c r="C187" s="223"/>
      <c r="D187" s="190" t="s">
        <v>141</v>
      </c>
      <c r="E187" s="224" t="s">
        <v>19</v>
      </c>
      <c r="F187" s="225" t="s">
        <v>289</v>
      </c>
      <c r="G187" s="223"/>
      <c r="H187" s="226">
        <v>80.5526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141</v>
      </c>
      <c r="AU187" s="232" t="s">
        <v>83</v>
      </c>
      <c r="AV187" s="15" t="s">
        <v>151</v>
      </c>
      <c r="AW187" s="15" t="s">
        <v>143</v>
      </c>
      <c r="AX187" s="15" t="s">
        <v>73</v>
      </c>
      <c r="AY187" s="232" t="s">
        <v>130</v>
      </c>
    </row>
    <row r="188" spans="2:51" s="13" customFormat="1" ht="11.25">
      <c r="B188" s="188"/>
      <c r="C188" s="189"/>
      <c r="D188" s="190" t="s">
        <v>141</v>
      </c>
      <c r="E188" s="191" t="s">
        <v>19</v>
      </c>
      <c r="F188" s="192" t="s">
        <v>290</v>
      </c>
      <c r="G188" s="189"/>
      <c r="H188" s="193">
        <v>13.3</v>
      </c>
      <c r="I188" s="194"/>
      <c r="J188" s="189"/>
      <c r="K188" s="189"/>
      <c r="L188" s="195"/>
      <c r="M188" s="196"/>
      <c r="N188" s="197"/>
      <c r="O188" s="197"/>
      <c r="P188" s="197"/>
      <c r="Q188" s="197"/>
      <c r="R188" s="197"/>
      <c r="S188" s="197"/>
      <c r="T188" s="198"/>
      <c r="AT188" s="199" t="s">
        <v>141</v>
      </c>
      <c r="AU188" s="199" t="s">
        <v>83</v>
      </c>
      <c r="AV188" s="13" t="s">
        <v>83</v>
      </c>
      <c r="AW188" s="13" t="s">
        <v>143</v>
      </c>
      <c r="AX188" s="13" t="s">
        <v>73</v>
      </c>
      <c r="AY188" s="199" t="s">
        <v>130</v>
      </c>
    </row>
    <row r="189" spans="2:51" s="13" customFormat="1" ht="11.25">
      <c r="B189" s="188"/>
      <c r="C189" s="189"/>
      <c r="D189" s="190" t="s">
        <v>141</v>
      </c>
      <c r="E189" s="191" t="s">
        <v>19</v>
      </c>
      <c r="F189" s="192" t="s">
        <v>291</v>
      </c>
      <c r="G189" s="189"/>
      <c r="H189" s="193">
        <v>16.2</v>
      </c>
      <c r="I189" s="194"/>
      <c r="J189" s="189"/>
      <c r="K189" s="189"/>
      <c r="L189" s="195"/>
      <c r="M189" s="196"/>
      <c r="N189" s="197"/>
      <c r="O189" s="197"/>
      <c r="P189" s="197"/>
      <c r="Q189" s="197"/>
      <c r="R189" s="197"/>
      <c r="S189" s="197"/>
      <c r="T189" s="198"/>
      <c r="AT189" s="199" t="s">
        <v>141</v>
      </c>
      <c r="AU189" s="199" t="s">
        <v>83</v>
      </c>
      <c r="AV189" s="13" t="s">
        <v>83</v>
      </c>
      <c r="AW189" s="13" t="s">
        <v>143</v>
      </c>
      <c r="AX189" s="13" t="s">
        <v>73</v>
      </c>
      <c r="AY189" s="199" t="s">
        <v>130</v>
      </c>
    </row>
    <row r="190" spans="2:51" s="13" customFormat="1" ht="11.25">
      <c r="B190" s="188"/>
      <c r="C190" s="189"/>
      <c r="D190" s="190" t="s">
        <v>141</v>
      </c>
      <c r="E190" s="191" t="s">
        <v>19</v>
      </c>
      <c r="F190" s="192" t="s">
        <v>292</v>
      </c>
      <c r="G190" s="189"/>
      <c r="H190" s="193">
        <v>3.4</v>
      </c>
      <c r="I190" s="194"/>
      <c r="J190" s="189"/>
      <c r="K190" s="189"/>
      <c r="L190" s="195"/>
      <c r="M190" s="196"/>
      <c r="N190" s="197"/>
      <c r="O190" s="197"/>
      <c r="P190" s="197"/>
      <c r="Q190" s="197"/>
      <c r="R190" s="197"/>
      <c r="S190" s="197"/>
      <c r="T190" s="198"/>
      <c r="AT190" s="199" t="s">
        <v>141</v>
      </c>
      <c r="AU190" s="199" t="s">
        <v>83</v>
      </c>
      <c r="AV190" s="13" t="s">
        <v>83</v>
      </c>
      <c r="AW190" s="13" t="s">
        <v>143</v>
      </c>
      <c r="AX190" s="13" t="s">
        <v>73</v>
      </c>
      <c r="AY190" s="199" t="s">
        <v>130</v>
      </c>
    </row>
    <row r="191" spans="2:51" s="15" customFormat="1" ht="11.25">
      <c r="B191" s="222"/>
      <c r="C191" s="223"/>
      <c r="D191" s="190" t="s">
        <v>141</v>
      </c>
      <c r="E191" s="224" t="s">
        <v>19</v>
      </c>
      <c r="F191" s="225" t="s">
        <v>289</v>
      </c>
      <c r="G191" s="223"/>
      <c r="H191" s="226">
        <v>32.9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141</v>
      </c>
      <c r="AU191" s="232" t="s">
        <v>83</v>
      </c>
      <c r="AV191" s="15" t="s">
        <v>151</v>
      </c>
      <c r="AW191" s="15" t="s">
        <v>143</v>
      </c>
      <c r="AX191" s="15" t="s">
        <v>73</v>
      </c>
      <c r="AY191" s="232" t="s">
        <v>130</v>
      </c>
    </row>
    <row r="192" spans="2:51" s="14" customFormat="1" ht="11.25">
      <c r="B192" s="200"/>
      <c r="C192" s="201"/>
      <c r="D192" s="190" t="s">
        <v>141</v>
      </c>
      <c r="E192" s="202" t="s">
        <v>19</v>
      </c>
      <c r="F192" s="203" t="s">
        <v>146</v>
      </c>
      <c r="G192" s="201"/>
      <c r="H192" s="204">
        <v>113.4526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141</v>
      </c>
      <c r="AU192" s="210" t="s">
        <v>83</v>
      </c>
      <c r="AV192" s="14" t="s">
        <v>137</v>
      </c>
      <c r="AW192" s="14" t="s">
        <v>143</v>
      </c>
      <c r="AX192" s="14" t="s">
        <v>73</v>
      </c>
      <c r="AY192" s="210" t="s">
        <v>130</v>
      </c>
    </row>
    <row r="193" spans="2:51" s="13" customFormat="1" ht="11.25">
      <c r="B193" s="188"/>
      <c r="C193" s="189"/>
      <c r="D193" s="190" t="s">
        <v>141</v>
      </c>
      <c r="E193" s="191" t="s">
        <v>19</v>
      </c>
      <c r="F193" s="192" t="s">
        <v>293</v>
      </c>
      <c r="G193" s="189"/>
      <c r="H193" s="193">
        <v>114</v>
      </c>
      <c r="I193" s="194"/>
      <c r="J193" s="189"/>
      <c r="K193" s="189"/>
      <c r="L193" s="195"/>
      <c r="M193" s="196"/>
      <c r="N193" s="197"/>
      <c r="O193" s="197"/>
      <c r="P193" s="197"/>
      <c r="Q193" s="197"/>
      <c r="R193" s="197"/>
      <c r="S193" s="197"/>
      <c r="T193" s="198"/>
      <c r="AT193" s="199" t="s">
        <v>141</v>
      </c>
      <c r="AU193" s="199" t="s">
        <v>83</v>
      </c>
      <c r="AV193" s="13" t="s">
        <v>83</v>
      </c>
      <c r="AW193" s="13" t="s">
        <v>143</v>
      </c>
      <c r="AX193" s="13" t="s">
        <v>81</v>
      </c>
      <c r="AY193" s="199" t="s">
        <v>130</v>
      </c>
    </row>
    <row r="194" spans="1:65" s="2" customFormat="1" ht="21.75" customHeight="1">
      <c r="A194" s="35"/>
      <c r="B194" s="36"/>
      <c r="C194" s="212" t="s">
        <v>294</v>
      </c>
      <c r="D194" s="212" t="s">
        <v>213</v>
      </c>
      <c r="E194" s="213" t="s">
        <v>295</v>
      </c>
      <c r="F194" s="214" t="s">
        <v>296</v>
      </c>
      <c r="G194" s="215" t="s">
        <v>135</v>
      </c>
      <c r="H194" s="216">
        <v>102.163</v>
      </c>
      <c r="I194" s="217"/>
      <c r="J194" s="218">
        <f>ROUND(I194*H194,2)</f>
        <v>0</v>
      </c>
      <c r="K194" s="214" t="s">
        <v>136</v>
      </c>
      <c r="L194" s="219"/>
      <c r="M194" s="220" t="s">
        <v>19</v>
      </c>
      <c r="N194" s="221" t="s">
        <v>44</v>
      </c>
      <c r="O194" s="65"/>
      <c r="P194" s="179">
        <f>O194*H194</f>
        <v>0</v>
      </c>
      <c r="Q194" s="179">
        <v>0.00045</v>
      </c>
      <c r="R194" s="179">
        <f>Q194*H194</f>
        <v>0.045973349999999996</v>
      </c>
      <c r="S194" s="179">
        <v>0</v>
      </c>
      <c r="T194" s="18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1" t="s">
        <v>182</v>
      </c>
      <c r="AT194" s="181" t="s">
        <v>213</v>
      </c>
      <c r="AU194" s="181" t="s">
        <v>83</v>
      </c>
      <c r="AY194" s="18" t="s">
        <v>130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18" t="s">
        <v>81</v>
      </c>
      <c r="BK194" s="182">
        <f>ROUND(I194*H194,2)</f>
        <v>0</v>
      </c>
      <c r="BL194" s="18" t="s">
        <v>137</v>
      </c>
      <c r="BM194" s="181" t="s">
        <v>297</v>
      </c>
    </row>
    <row r="195" spans="2:51" s="16" customFormat="1" ht="11.25">
      <c r="B195" s="233"/>
      <c r="C195" s="234"/>
      <c r="D195" s="190" t="s">
        <v>141</v>
      </c>
      <c r="E195" s="235" t="s">
        <v>19</v>
      </c>
      <c r="F195" s="236" t="s">
        <v>298</v>
      </c>
      <c r="G195" s="234"/>
      <c r="H195" s="235" t="s">
        <v>19</v>
      </c>
      <c r="I195" s="237"/>
      <c r="J195" s="234"/>
      <c r="K195" s="234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141</v>
      </c>
      <c r="AU195" s="242" t="s">
        <v>83</v>
      </c>
      <c r="AV195" s="16" t="s">
        <v>81</v>
      </c>
      <c r="AW195" s="16" t="s">
        <v>143</v>
      </c>
      <c r="AX195" s="16" t="s">
        <v>73</v>
      </c>
      <c r="AY195" s="242" t="s">
        <v>130</v>
      </c>
    </row>
    <row r="196" spans="2:51" s="13" customFormat="1" ht="11.25">
      <c r="B196" s="188"/>
      <c r="C196" s="189"/>
      <c r="D196" s="190" t="s">
        <v>141</v>
      </c>
      <c r="E196" s="191" t="s">
        <v>19</v>
      </c>
      <c r="F196" s="192" t="s">
        <v>299</v>
      </c>
      <c r="G196" s="189"/>
      <c r="H196" s="193">
        <v>12.852</v>
      </c>
      <c r="I196" s="194"/>
      <c r="J196" s="189"/>
      <c r="K196" s="189"/>
      <c r="L196" s="195"/>
      <c r="M196" s="196"/>
      <c r="N196" s="197"/>
      <c r="O196" s="197"/>
      <c r="P196" s="197"/>
      <c r="Q196" s="197"/>
      <c r="R196" s="197"/>
      <c r="S196" s="197"/>
      <c r="T196" s="198"/>
      <c r="AT196" s="199" t="s">
        <v>141</v>
      </c>
      <c r="AU196" s="199" t="s">
        <v>83</v>
      </c>
      <c r="AV196" s="13" t="s">
        <v>83</v>
      </c>
      <c r="AW196" s="13" t="s">
        <v>143</v>
      </c>
      <c r="AX196" s="13" t="s">
        <v>73</v>
      </c>
      <c r="AY196" s="199" t="s">
        <v>130</v>
      </c>
    </row>
    <row r="197" spans="2:51" s="13" customFormat="1" ht="22.5">
      <c r="B197" s="188"/>
      <c r="C197" s="189"/>
      <c r="D197" s="190" t="s">
        <v>141</v>
      </c>
      <c r="E197" s="191" t="s">
        <v>19</v>
      </c>
      <c r="F197" s="192" t="s">
        <v>300</v>
      </c>
      <c r="G197" s="189"/>
      <c r="H197" s="193">
        <v>15.0518</v>
      </c>
      <c r="I197" s="194"/>
      <c r="J197" s="189"/>
      <c r="K197" s="189"/>
      <c r="L197" s="195"/>
      <c r="M197" s="196"/>
      <c r="N197" s="197"/>
      <c r="O197" s="197"/>
      <c r="P197" s="197"/>
      <c r="Q197" s="197"/>
      <c r="R197" s="197"/>
      <c r="S197" s="197"/>
      <c r="T197" s="198"/>
      <c r="AT197" s="199" t="s">
        <v>141</v>
      </c>
      <c r="AU197" s="199" t="s">
        <v>83</v>
      </c>
      <c r="AV197" s="13" t="s">
        <v>83</v>
      </c>
      <c r="AW197" s="13" t="s">
        <v>143</v>
      </c>
      <c r="AX197" s="13" t="s">
        <v>73</v>
      </c>
      <c r="AY197" s="199" t="s">
        <v>130</v>
      </c>
    </row>
    <row r="198" spans="2:51" s="13" customFormat="1" ht="11.25">
      <c r="B198" s="188"/>
      <c r="C198" s="189"/>
      <c r="D198" s="190" t="s">
        <v>141</v>
      </c>
      <c r="E198" s="191" t="s">
        <v>19</v>
      </c>
      <c r="F198" s="192" t="s">
        <v>301</v>
      </c>
      <c r="G198" s="189"/>
      <c r="H198" s="193">
        <v>2.04</v>
      </c>
      <c r="I198" s="194"/>
      <c r="J198" s="189"/>
      <c r="K198" s="189"/>
      <c r="L198" s="195"/>
      <c r="M198" s="196"/>
      <c r="N198" s="197"/>
      <c r="O198" s="197"/>
      <c r="P198" s="197"/>
      <c r="Q198" s="197"/>
      <c r="R198" s="197"/>
      <c r="S198" s="197"/>
      <c r="T198" s="198"/>
      <c r="AT198" s="199" t="s">
        <v>141</v>
      </c>
      <c r="AU198" s="199" t="s">
        <v>83</v>
      </c>
      <c r="AV198" s="13" t="s">
        <v>83</v>
      </c>
      <c r="AW198" s="13" t="s">
        <v>143</v>
      </c>
      <c r="AX198" s="13" t="s">
        <v>73</v>
      </c>
      <c r="AY198" s="199" t="s">
        <v>130</v>
      </c>
    </row>
    <row r="199" spans="2:51" s="15" customFormat="1" ht="11.25">
      <c r="B199" s="222"/>
      <c r="C199" s="223"/>
      <c r="D199" s="190" t="s">
        <v>141</v>
      </c>
      <c r="E199" s="224" t="s">
        <v>19</v>
      </c>
      <c r="F199" s="225" t="s">
        <v>289</v>
      </c>
      <c r="G199" s="223"/>
      <c r="H199" s="226">
        <v>29.9438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141</v>
      </c>
      <c r="AU199" s="232" t="s">
        <v>83</v>
      </c>
      <c r="AV199" s="15" t="s">
        <v>151</v>
      </c>
      <c r="AW199" s="15" t="s">
        <v>143</v>
      </c>
      <c r="AX199" s="15" t="s">
        <v>73</v>
      </c>
      <c r="AY199" s="232" t="s">
        <v>130</v>
      </c>
    </row>
    <row r="200" spans="2:51" s="16" customFormat="1" ht="11.25">
      <c r="B200" s="233"/>
      <c r="C200" s="234"/>
      <c r="D200" s="190" t="s">
        <v>141</v>
      </c>
      <c r="E200" s="235" t="s">
        <v>19</v>
      </c>
      <c r="F200" s="236" t="s">
        <v>302</v>
      </c>
      <c r="G200" s="234"/>
      <c r="H200" s="235" t="s">
        <v>19</v>
      </c>
      <c r="I200" s="237"/>
      <c r="J200" s="234"/>
      <c r="K200" s="234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141</v>
      </c>
      <c r="AU200" s="242" t="s">
        <v>83</v>
      </c>
      <c r="AV200" s="16" t="s">
        <v>81</v>
      </c>
      <c r="AW200" s="16" t="s">
        <v>143</v>
      </c>
      <c r="AX200" s="16" t="s">
        <v>73</v>
      </c>
      <c r="AY200" s="242" t="s">
        <v>130</v>
      </c>
    </row>
    <row r="201" spans="2:51" s="13" customFormat="1" ht="11.25">
      <c r="B201" s="188"/>
      <c r="C201" s="189"/>
      <c r="D201" s="190" t="s">
        <v>141</v>
      </c>
      <c r="E201" s="191" t="s">
        <v>19</v>
      </c>
      <c r="F201" s="192" t="s">
        <v>252</v>
      </c>
      <c r="G201" s="189"/>
      <c r="H201" s="193">
        <v>14.142</v>
      </c>
      <c r="I201" s="194"/>
      <c r="J201" s="189"/>
      <c r="K201" s="189"/>
      <c r="L201" s="195"/>
      <c r="M201" s="196"/>
      <c r="N201" s="197"/>
      <c r="O201" s="197"/>
      <c r="P201" s="197"/>
      <c r="Q201" s="197"/>
      <c r="R201" s="197"/>
      <c r="S201" s="197"/>
      <c r="T201" s="198"/>
      <c r="AT201" s="199" t="s">
        <v>141</v>
      </c>
      <c r="AU201" s="199" t="s">
        <v>83</v>
      </c>
      <c r="AV201" s="13" t="s">
        <v>83</v>
      </c>
      <c r="AW201" s="13" t="s">
        <v>143</v>
      </c>
      <c r="AX201" s="13" t="s">
        <v>73</v>
      </c>
      <c r="AY201" s="199" t="s">
        <v>130</v>
      </c>
    </row>
    <row r="202" spans="2:51" s="13" customFormat="1" ht="11.25">
      <c r="B202" s="188"/>
      <c r="C202" s="189"/>
      <c r="D202" s="190" t="s">
        <v>141</v>
      </c>
      <c r="E202" s="191" t="s">
        <v>19</v>
      </c>
      <c r="F202" s="192" t="s">
        <v>253</v>
      </c>
      <c r="G202" s="189"/>
      <c r="H202" s="193">
        <v>48.7899</v>
      </c>
      <c r="I202" s="194"/>
      <c r="J202" s="189"/>
      <c r="K202" s="189"/>
      <c r="L202" s="195"/>
      <c r="M202" s="196"/>
      <c r="N202" s="197"/>
      <c r="O202" s="197"/>
      <c r="P202" s="197"/>
      <c r="Q202" s="197"/>
      <c r="R202" s="197"/>
      <c r="S202" s="197"/>
      <c r="T202" s="198"/>
      <c r="AT202" s="199" t="s">
        <v>141</v>
      </c>
      <c r="AU202" s="199" t="s">
        <v>83</v>
      </c>
      <c r="AV202" s="13" t="s">
        <v>83</v>
      </c>
      <c r="AW202" s="13" t="s">
        <v>143</v>
      </c>
      <c r="AX202" s="13" t="s">
        <v>73</v>
      </c>
      <c r="AY202" s="199" t="s">
        <v>130</v>
      </c>
    </row>
    <row r="203" spans="2:51" s="15" customFormat="1" ht="11.25">
      <c r="B203" s="222"/>
      <c r="C203" s="223"/>
      <c r="D203" s="190" t="s">
        <v>141</v>
      </c>
      <c r="E203" s="224" t="s">
        <v>19</v>
      </c>
      <c r="F203" s="225" t="s">
        <v>289</v>
      </c>
      <c r="G203" s="223"/>
      <c r="H203" s="226">
        <v>62.9319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141</v>
      </c>
      <c r="AU203" s="232" t="s">
        <v>83</v>
      </c>
      <c r="AV203" s="15" t="s">
        <v>151</v>
      </c>
      <c r="AW203" s="15" t="s">
        <v>143</v>
      </c>
      <c r="AX203" s="15" t="s">
        <v>73</v>
      </c>
      <c r="AY203" s="232" t="s">
        <v>130</v>
      </c>
    </row>
    <row r="204" spans="2:51" s="14" customFormat="1" ht="11.25">
      <c r="B204" s="200"/>
      <c r="C204" s="201"/>
      <c r="D204" s="190" t="s">
        <v>141</v>
      </c>
      <c r="E204" s="202" t="s">
        <v>19</v>
      </c>
      <c r="F204" s="203" t="s">
        <v>146</v>
      </c>
      <c r="G204" s="201"/>
      <c r="H204" s="204">
        <v>92.8757</v>
      </c>
      <c r="I204" s="205"/>
      <c r="J204" s="201"/>
      <c r="K204" s="201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141</v>
      </c>
      <c r="AU204" s="210" t="s">
        <v>83</v>
      </c>
      <c r="AV204" s="14" t="s">
        <v>137</v>
      </c>
      <c r="AW204" s="14" t="s">
        <v>143</v>
      </c>
      <c r="AX204" s="14" t="s">
        <v>81</v>
      </c>
      <c r="AY204" s="210" t="s">
        <v>130</v>
      </c>
    </row>
    <row r="205" spans="2:51" s="13" customFormat="1" ht="11.25">
      <c r="B205" s="188"/>
      <c r="C205" s="189"/>
      <c r="D205" s="190" t="s">
        <v>141</v>
      </c>
      <c r="E205" s="189"/>
      <c r="F205" s="192" t="s">
        <v>303</v>
      </c>
      <c r="G205" s="189"/>
      <c r="H205" s="193">
        <v>102.163</v>
      </c>
      <c r="I205" s="194"/>
      <c r="J205" s="189"/>
      <c r="K205" s="189"/>
      <c r="L205" s="195"/>
      <c r="M205" s="196"/>
      <c r="N205" s="197"/>
      <c r="O205" s="197"/>
      <c r="P205" s="197"/>
      <c r="Q205" s="197"/>
      <c r="R205" s="197"/>
      <c r="S205" s="197"/>
      <c r="T205" s="198"/>
      <c r="AT205" s="199" t="s">
        <v>141</v>
      </c>
      <c r="AU205" s="199" t="s">
        <v>83</v>
      </c>
      <c r="AV205" s="13" t="s">
        <v>83</v>
      </c>
      <c r="AW205" s="13" t="s">
        <v>4</v>
      </c>
      <c r="AX205" s="13" t="s">
        <v>81</v>
      </c>
      <c r="AY205" s="199" t="s">
        <v>130</v>
      </c>
    </row>
    <row r="206" spans="1:65" s="2" customFormat="1" ht="24.2" customHeight="1">
      <c r="A206" s="35"/>
      <c r="B206" s="36"/>
      <c r="C206" s="212" t="s">
        <v>304</v>
      </c>
      <c r="D206" s="212" t="s">
        <v>213</v>
      </c>
      <c r="E206" s="213" t="s">
        <v>305</v>
      </c>
      <c r="F206" s="214" t="s">
        <v>306</v>
      </c>
      <c r="G206" s="215" t="s">
        <v>135</v>
      </c>
      <c r="H206" s="216">
        <v>12.305</v>
      </c>
      <c r="I206" s="217"/>
      <c r="J206" s="218">
        <f>ROUND(I206*H206,2)</f>
        <v>0</v>
      </c>
      <c r="K206" s="214" t="s">
        <v>136</v>
      </c>
      <c r="L206" s="219"/>
      <c r="M206" s="220" t="s">
        <v>19</v>
      </c>
      <c r="N206" s="221" t="s">
        <v>44</v>
      </c>
      <c r="O206" s="65"/>
      <c r="P206" s="179">
        <f>O206*H206</f>
        <v>0</v>
      </c>
      <c r="Q206" s="179">
        <v>0.0009</v>
      </c>
      <c r="R206" s="179">
        <f>Q206*H206</f>
        <v>0.0110745</v>
      </c>
      <c r="S206" s="179">
        <v>0</v>
      </c>
      <c r="T206" s="18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1" t="s">
        <v>182</v>
      </c>
      <c r="AT206" s="181" t="s">
        <v>213</v>
      </c>
      <c r="AU206" s="181" t="s">
        <v>83</v>
      </c>
      <c r="AY206" s="18" t="s">
        <v>130</v>
      </c>
      <c r="BE206" s="182">
        <f>IF(N206="základní",J206,0)</f>
        <v>0</v>
      </c>
      <c r="BF206" s="182">
        <f>IF(N206="snížená",J206,0)</f>
        <v>0</v>
      </c>
      <c r="BG206" s="182">
        <f>IF(N206="zákl. přenesená",J206,0)</f>
        <v>0</v>
      </c>
      <c r="BH206" s="182">
        <f>IF(N206="sníž. přenesená",J206,0)</f>
        <v>0</v>
      </c>
      <c r="BI206" s="182">
        <f>IF(N206="nulová",J206,0)</f>
        <v>0</v>
      </c>
      <c r="BJ206" s="18" t="s">
        <v>81</v>
      </c>
      <c r="BK206" s="182">
        <f>ROUND(I206*H206,2)</f>
        <v>0</v>
      </c>
      <c r="BL206" s="18" t="s">
        <v>137</v>
      </c>
      <c r="BM206" s="181" t="s">
        <v>307</v>
      </c>
    </row>
    <row r="207" spans="2:51" s="13" customFormat="1" ht="11.25">
      <c r="B207" s="188"/>
      <c r="C207" s="189"/>
      <c r="D207" s="190" t="s">
        <v>141</v>
      </c>
      <c r="E207" s="191" t="s">
        <v>19</v>
      </c>
      <c r="F207" s="192" t="s">
        <v>308</v>
      </c>
      <c r="G207" s="189"/>
      <c r="H207" s="193">
        <v>4.522</v>
      </c>
      <c r="I207" s="194"/>
      <c r="J207" s="189"/>
      <c r="K207" s="189"/>
      <c r="L207" s="195"/>
      <c r="M207" s="196"/>
      <c r="N207" s="197"/>
      <c r="O207" s="197"/>
      <c r="P207" s="197"/>
      <c r="Q207" s="197"/>
      <c r="R207" s="197"/>
      <c r="S207" s="197"/>
      <c r="T207" s="198"/>
      <c r="AT207" s="199" t="s">
        <v>141</v>
      </c>
      <c r="AU207" s="199" t="s">
        <v>83</v>
      </c>
      <c r="AV207" s="13" t="s">
        <v>83</v>
      </c>
      <c r="AW207" s="13" t="s">
        <v>143</v>
      </c>
      <c r="AX207" s="13" t="s">
        <v>73</v>
      </c>
      <c r="AY207" s="199" t="s">
        <v>130</v>
      </c>
    </row>
    <row r="208" spans="2:51" s="13" customFormat="1" ht="11.25">
      <c r="B208" s="188"/>
      <c r="C208" s="189"/>
      <c r="D208" s="190" t="s">
        <v>141</v>
      </c>
      <c r="E208" s="191" t="s">
        <v>19</v>
      </c>
      <c r="F208" s="192" t="s">
        <v>309</v>
      </c>
      <c r="G208" s="189"/>
      <c r="H208" s="193">
        <v>5.508</v>
      </c>
      <c r="I208" s="194"/>
      <c r="J208" s="189"/>
      <c r="K208" s="189"/>
      <c r="L208" s="195"/>
      <c r="M208" s="196"/>
      <c r="N208" s="197"/>
      <c r="O208" s="197"/>
      <c r="P208" s="197"/>
      <c r="Q208" s="197"/>
      <c r="R208" s="197"/>
      <c r="S208" s="197"/>
      <c r="T208" s="198"/>
      <c r="AT208" s="199" t="s">
        <v>141</v>
      </c>
      <c r="AU208" s="199" t="s">
        <v>83</v>
      </c>
      <c r="AV208" s="13" t="s">
        <v>83</v>
      </c>
      <c r="AW208" s="13" t="s">
        <v>143</v>
      </c>
      <c r="AX208" s="13" t="s">
        <v>73</v>
      </c>
      <c r="AY208" s="199" t="s">
        <v>130</v>
      </c>
    </row>
    <row r="209" spans="2:51" s="13" customFormat="1" ht="11.25">
      <c r="B209" s="188"/>
      <c r="C209" s="189"/>
      <c r="D209" s="190" t="s">
        <v>141</v>
      </c>
      <c r="E209" s="191" t="s">
        <v>19</v>
      </c>
      <c r="F209" s="192" t="s">
        <v>310</v>
      </c>
      <c r="G209" s="189"/>
      <c r="H209" s="193">
        <v>1.156</v>
      </c>
      <c r="I209" s="194"/>
      <c r="J209" s="189"/>
      <c r="K209" s="189"/>
      <c r="L209" s="195"/>
      <c r="M209" s="196"/>
      <c r="N209" s="197"/>
      <c r="O209" s="197"/>
      <c r="P209" s="197"/>
      <c r="Q209" s="197"/>
      <c r="R209" s="197"/>
      <c r="S209" s="197"/>
      <c r="T209" s="198"/>
      <c r="AT209" s="199" t="s">
        <v>141</v>
      </c>
      <c r="AU209" s="199" t="s">
        <v>83</v>
      </c>
      <c r="AV209" s="13" t="s">
        <v>83</v>
      </c>
      <c r="AW209" s="13" t="s">
        <v>143</v>
      </c>
      <c r="AX209" s="13" t="s">
        <v>73</v>
      </c>
      <c r="AY209" s="199" t="s">
        <v>130</v>
      </c>
    </row>
    <row r="210" spans="2:51" s="14" customFormat="1" ht="11.25">
      <c r="B210" s="200"/>
      <c r="C210" s="201"/>
      <c r="D210" s="190" t="s">
        <v>141</v>
      </c>
      <c r="E210" s="202" t="s">
        <v>19</v>
      </c>
      <c r="F210" s="203" t="s">
        <v>146</v>
      </c>
      <c r="G210" s="201"/>
      <c r="H210" s="204">
        <v>11.186</v>
      </c>
      <c r="I210" s="205"/>
      <c r="J210" s="201"/>
      <c r="K210" s="201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141</v>
      </c>
      <c r="AU210" s="210" t="s">
        <v>83</v>
      </c>
      <c r="AV210" s="14" t="s">
        <v>137</v>
      </c>
      <c r="AW210" s="14" t="s">
        <v>143</v>
      </c>
      <c r="AX210" s="14" t="s">
        <v>81</v>
      </c>
      <c r="AY210" s="210" t="s">
        <v>130</v>
      </c>
    </row>
    <row r="211" spans="2:51" s="13" customFormat="1" ht="11.25">
      <c r="B211" s="188"/>
      <c r="C211" s="189"/>
      <c r="D211" s="190" t="s">
        <v>141</v>
      </c>
      <c r="E211" s="189"/>
      <c r="F211" s="192" t="s">
        <v>311</v>
      </c>
      <c r="G211" s="189"/>
      <c r="H211" s="193">
        <v>12.305</v>
      </c>
      <c r="I211" s="194"/>
      <c r="J211" s="189"/>
      <c r="K211" s="189"/>
      <c r="L211" s="195"/>
      <c r="M211" s="196"/>
      <c r="N211" s="197"/>
      <c r="O211" s="197"/>
      <c r="P211" s="197"/>
      <c r="Q211" s="197"/>
      <c r="R211" s="197"/>
      <c r="S211" s="197"/>
      <c r="T211" s="198"/>
      <c r="AT211" s="199" t="s">
        <v>141</v>
      </c>
      <c r="AU211" s="199" t="s">
        <v>83</v>
      </c>
      <c r="AV211" s="13" t="s">
        <v>83</v>
      </c>
      <c r="AW211" s="13" t="s">
        <v>4</v>
      </c>
      <c r="AX211" s="13" t="s">
        <v>81</v>
      </c>
      <c r="AY211" s="199" t="s">
        <v>130</v>
      </c>
    </row>
    <row r="212" spans="1:65" s="2" customFormat="1" ht="66.75" customHeight="1">
      <c r="A212" s="35"/>
      <c r="B212" s="36"/>
      <c r="C212" s="170" t="s">
        <v>312</v>
      </c>
      <c r="D212" s="170" t="s">
        <v>132</v>
      </c>
      <c r="E212" s="171" t="s">
        <v>313</v>
      </c>
      <c r="F212" s="172" t="s">
        <v>314</v>
      </c>
      <c r="G212" s="173" t="s">
        <v>135</v>
      </c>
      <c r="H212" s="174">
        <v>288.896</v>
      </c>
      <c r="I212" s="175"/>
      <c r="J212" s="176">
        <f>ROUND(I212*H212,2)</f>
        <v>0</v>
      </c>
      <c r="K212" s="172" t="s">
        <v>136</v>
      </c>
      <c r="L212" s="40"/>
      <c r="M212" s="177" t="s">
        <v>19</v>
      </c>
      <c r="N212" s="178" t="s">
        <v>44</v>
      </c>
      <c r="O212" s="65"/>
      <c r="P212" s="179">
        <f>O212*H212</f>
        <v>0</v>
      </c>
      <c r="Q212" s="179">
        <v>0.0086</v>
      </c>
      <c r="R212" s="179">
        <f>Q212*H212</f>
        <v>2.4845056000000003</v>
      </c>
      <c r="S212" s="179">
        <v>0</v>
      </c>
      <c r="T212" s="18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1" t="s">
        <v>137</v>
      </c>
      <c r="AT212" s="181" t="s">
        <v>132</v>
      </c>
      <c r="AU212" s="181" t="s">
        <v>83</v>
      </c>
      <c r="AY212" s="18" t="s">
        <v>130</v>
      </c>
      <c r="BE212" s="182">
        <f>IF(N212="základní",J212,0)</f>
        <v>0</v>
      </c>
      <c r="BF212" s="182">
        <f>IF(N212="snížená",J212,0)</f>
        <v>0</v>
      </c>
      <c r="BG212" s="182">
        <f>IF(N212="zákl. přenesená",J212,0)</f>
        <v>0</v>
      </c>
      <c r="BH212" s="182">
        <f>IF(N212="sníž. přenesená",J212,0)</f>
        <v>0</v>
      </c>
      <c r="BI212" s="182">
        <f>IF(N212="nulová",J212,0)</f>
        <v>0</v>
      </c>
      <c r="BJ212" s="18" t="s">
        <v>81</v>
      </c>
      <c r="BK212" s="182">
        <f>ROUND(I212*H212,2)</f>
        <v>0</v>
      </c>
      <c r="BL212" s="18" t="s">
        <v>137</v>
      </c>
      <c r="BM212" s="181" t="s">
        <v>315</v>
      </c>
    </row>
    <row r="213" spans="1:47" s="2" customFormat="1" ht="11.25">
      <c r="A213" s="35"/>
      <c r="B213" s="36"/>
      <c r="C213" s="37"/>
      <c r="D213" s="183" t="s">
        <v>139</v>
      </c>
      <c r="E213" s="37"/>
      <c r="F213" s="184" t="s">
        <v>316</v>
      </c>
      <c r="G213" s="37"/>
      <c r="H213" s="37"/>
      <c r="I213" s="185"/>
      <c r="J213" s="37"/>
      <c r="K213" s="37"/>
      <c r="L213" s="40"/>
      <c r="M213" s="186"/>
      <c r="N213" s="187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139</v>
      </c>
      <c r="AU213" s="18" t="s">
        <v>83</v>
      </c>
    </row>
    <row r="214" spans="1:65" s="2" customFormat="1" ht="55.5" customHeight="1">
      <c r="A214" s="35"/>
      <c r="B214" s="36"/>
      <c r="C214" s="170" t="s">
        <v>317</v>
      </c>
      <c r="D214" s="170" t="s">
        <v>132</v>
      </c>
      <c r="E214" s="171" t="s">
        <v>318</v>
      </c>
      <c r="F214" s="172" t="s">
        <v>319</v>
      </c>
      <c r="G214" s="173" t="s">
        <v>135</v>
      </c>
      <c r="H214" s="174">
        <v>288.896</v>
      </c>
      <c r="I214" s="175"/>
      <c r="J214" s="176">
        <f>ROUND(I214*H214,2)</f>
        <v>0</v>
      </c>
      <c r="K214" s="172" t="s">
        <v>136</v>
      </c>
      <c r="L214" s="40"/>
      <c r="M214" s="177" t="s">
        <v>19</v>
      </c>
      <c r="N214" s="178" t="s">
        <v>44</v>
      </c>
      <c r="O214" s="65"/>
      <c r="P214" s="179">
        <f>O214*H214</f>
        <v>0</v>
      </c>
      <c r="Q214" s="179">
        <v>8E-05</v>
      </c>
      <c r="R214" s="179">
        <f>Q214*H214</f>
        <v>0.023111680000000002</v>
      </c>
      <c r="S214" s="179">
        <v>0</v>
      </c>
      <c r="T214" s="18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1" t="s">
        <v>137</v>
      </c>
      <c r="AT214" s="181" t="s">
        <v>132</v>
      </c>
      <c r="AU214" s="181" t="s">
        <v>83</v>
      </c>
      <c r="AY214" s="18" t="s">
        <v>130</v>
      </c>
      <c r="BE214" s="182">
        <f>IF(N214="základní",J214,0)</f>
        <v>0</v>
      </c>
      <c r="BF214" s="182">
        <f>IF(N214="snížená",J214,0)</f>
        <v>0</v>
      </c>
      <c r="BG214" s="182">
        <f>IF(N214="zákl. přenesená",J214,0)</f>
        <v>0</v>
      </c>
      <c r="BH214" s="182">
        <f>IF(N214="sníž. přenesená",J214,0)</f>
        <v>0</v>
      </c>
      <c r="BI214" s="182">
        <f>IF(N214="nulová",J214,0)</f>
        <v>0</v>
      </c>
      <c r="BJ214" s="18" t="s">
        <v>81</v>
      </c>
      <c r="BK214" s="182">
        <f>ROUND(I214*H214,2)</f>
        <v>0</v>
      </c>
      <c r="BL214" s="18" t="s">
        <v>137</v>
      </c>
      <c r="BM214" s="181" t="s">
        <v>320</v>
      </c>
    </row>
    <row r="215" spans="1:47" s="2" customFormat="1" ht="11.25">
      <c r="A215" s="35"/>
      <c r="B215" s="36"/>
      <c r="C215" s="37"/>
      <c r="D215" s="183" t="s">
        <v>139</v>
      </c>
      <c r="E215" s="37"/>
      <c r="F215" s="184" t="s">
        <v>321</v>
      </c>
      <c r="G215" s="37"/>
      <c r="H215" s="37"/>
      <c r="I215" s="185"/>
      <c r="J215" s="37"/>
      <c r="K215" s="37"/>
      <c r="L215" s="40"/>
      <c r="M215" s="186"/>
      <c r="N215" s="187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139</v>
      </c>
      <c r="AU215" s="18" t="s">
        <v>83</v>
      </c>
    </row>
    <row r="216" spans="1:65" s="2" customFormat="1" ht="44.25" customHeight="1">
      <c r="A216" s="35"/>
      <c r="B216" s="36"/>
      <c r="C216" s="170" t="s">
        <v>322</v>
      </c>
      <c r="D216" s="170" t="s">
        <v>132</v>
      </c>
      <c r="E216" s="171" t="s">
        <v>323</v>
      </c>
      <c r="F216" s="172" t="s">
        <v>324</v>
      </c>
      <c r="G216" s="173" t="s">
        <v>135</v>
      </c>
      <c r="H216" s="174">
        <v>288.896</v>
      </c>
      <c r="I216" s="175"/>
      <c r="J216" s="176">
        <f>ROUND(I216*H216,2)</f>
        <v>0</v>
      </c>
      <c r="K216" s="172" t="s">
        <v>136</v>
      </c>
      <c r="L216" s="40"/>
      <c r="M216" s="177" t="s">
        <v>19</v>
      </c>
      <c r="N216" s="178" t="s">
        <v>44</v>
      </c>
      <c r="O216" s="65"/>
      <c r="P216" s="179">
        <f>O216*H216</f>
        <v>0</v>
      </c>
      <c r="Q216" s="179">
        <v>0.00378</v>
      </c>
      <c r="R216" s="179">
        <f>Q216*H216</f>
        <v>1.0920268800000001</v>
      </c>
      <c r="S216" s="179">
        <v>0</v>
      </c>
      <c r="T216" s="18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1" t="s">
        <v>137</v>
      </c>
      <c r="AT216" s="181" t="s">
        <v>132</v>
      </c>
      <c r="AU216" s="181" t="s">
        <v>83</v>
      </c>
      <c r="AY216" s="18" t="s">
        <v>130</v>
      </c>
      <c r="BE216" s="182">
        <f>IF(N216="základní",J216,0)</f>
        <v>0</v>
      </c>
      <c r="BF216" s="182">
        <f>IF(N216="snížená",J216,0)</f>
        <v>0</v>
      </c>
      <c r="BG216" s="182">
        <f>IF(N216="zákl. přenesená",J216,0)</f>
        <v>0</v>
      </c>
      <c r="BH216" s="182">
        <f>IF(N216="sníž. přenesená",J216,0)</f>
        <v>0</v>
      </c>
      <c r="BI216" s="182">
        <f>IF(N216="nulová",J216,0)</f>
        <v>0</v>
      </c>
      <c r="BJ216" s="18" t="s">
        <v>81</v>
      </c>
      <c r="BK216" s="182">
        <f>ROUND(I216*H216,2)</f>
        <v>0</v>
      </c>
      <c r="BL216" s="18" t="s">
        <v>137</v>
      </c>
      <c r="BM216" s="181" t="s">
        <v>325</v>
      </c>
    </row>
    <row r="217" spans="1:47" s="2" customFormat="1" ht="11.25">
      <c r="A217" s="35"/>
      <c r="B217" s="36"/>
      <c r="C217" s="37"/>
      <c r="D217" s="183" t="s">
        <v>139</v>
      </c>
      <c r="E217" s="37"/>
      <c r="F217" s="184" t="s">
        <v>326</v>
      </c>
      <c r="G217" s="37"/>
      <c r="H217" s="37"/>
      <c r="I217" s="185"/>
      <c r="J217" s="37"/>
      <c r="K217" s="37"/>
      <c r="L217" s="40"/>
      <c r="M217" s="186"/>
      <c r="N217" s="187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139</v>
      </c>
      <c r="AU217" s="18" t="s">
        <v>83</v>
      </c>
    </row>
    <row r="218" spans="1:65" s="2" customFormat="1" ht="21.75" customHeight="1">
      <c r="A218" s="35"/>
      <c r="B218" s="36"/>
      <c r="C218" s="212" t="s">
        <v>327</v>
      </c>
      <c r="D218" s="212" t="s">
        <v>213</v>
      </c>
      <c r="E218" s="213" t="s">
        <v>328</v>
      </c>
      <c r="F218" s="214" t="s">
        <v>329</v>
      </c>
      <c r="G218" s="215" t="s">
        <v>135</v>
      </c>
      <c r="H218" s="216">
        <v>248.853</v>
      </c>
      <c r="I218" s="217"/>
      <c r="J218" s="218">
        <f>ROUND(I218*H218,2)</f>
        <v>0</v>
      </c>
      <c r="K218" s="214" t="s">
        <v>136</v>
      </c>
      <c r="L218" s="219"/>
      <c r="M218" s="220" t="s">
        <v>19</v>
      </c>
      <c r="N218" s="221" t="s">
        <v>44</v>
      </c>
      <c r="O218" s="65"/>
      <c r="P218" s="179">
        <f>O218*H218</f>
        <v>0</v>
      </c>
      <c r="Q218" s="179">
        <v>0.0021</v>
      </c>
      <c r="R218" s="179">
        <f>Q218*H218</f>
        <v>0.5225913</v>
      </c>
      <c r="S218" s="179">
        <v>0</v>
      </c>
      <c r="T218" s="18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1" t="s">
        <v>182</v>
      </c>
      <c r="AT218" s="181" t="s">
        <v>213</v>
      </c>
      <c r="AU218" s="181" t="s">
        <v>83</v>
      </c>
      <c r="AY218" s="18" t="s">
        <v>130</v>
      </c>
      <c r="BE218" s="182">
        <f>IF(N218="základní",J218,0)</f>
        <v>0</v>
      </c>
      <c r="BF218" s="182">
        <f>IF(N218="snížená",J218,0)</f>
        <v>0</v>
      </c>
      <c r="BG218" s="182">
        <f>IF(N218="zákl. přenesená",J218,0)</f>
        <v>0</v>
      </c>
      <c r="BH218" s="182">
        <f>IF(N218="sníž. přenesená",J218,0)</f>
        <v>0</v>
      </c>
      <c r="BI218" s="182">
        <f>IF(N218="nulová",J218,0)</f>
        <v>0</v>
      </c>
      <c r="BJ218" s="18" t="s">
        <v>81</v>
      </c>
      <c r="BK218" s="182">
        <f>ROUND(I218*H218,2)</f>
        <v>0</v>
      </c>
      <c r="BL218" s="18" t="s">
        <v>137</v>
      </c>
      <c r="BM218" s="181" t="s">
        <v>330</v>
      </c>
    </row>
    <row r="219" spans="2:51" s="13" customFormat="1" ht="11.25">
      <c r="B219" s="188"/>
      <c r="C219" s="189"/>
      <c r="D219" s="190" t="s">
        <v>141</v>
      </c>
      <c r="E219" s="191" t="s">
        <v>19</v>
      </c>
      <c r="F219" s="192" t="s">
        <v>331</v>
      </c>
      <c r="G219" s="189"/>
      <c r="H219" s="193">
        <v>103.467</v>
      </c>
      <c r="I219" s="194"/>
      <c r="J219" s="189"/>
      <c r="K219" s="189"/>
      <c r="L219" s="195"/>
      <c r="M219" s="196"/>
      <c r="N219" s="197"/>
      <c r="O219" s="197"/>
      <c r="P219" s="197"/>
      <c r="Q219" s="197"/>
      <c r="R219" s="197"/>
      <c r="S219" s="197"/>
      <c r="T219" s="198"/>
      <c r="AT219" s="199" t="s">
        <v>141</v>
      </c>
      <c r="AU219" s="199" t="s">
        <v>83</v>
      </c>
      <c r="AV219" s="13" t="s">
        <v>83</v>
      </c>
      <c r="AW219" s="13" t="s">
        <v>143</v>
      </c>
      <c r="AX219" s="13" t="s">
        <v>73</v>
      </c>
      <c r="AY219" s="199" t="s">
        <v>130</v>
      </c>
    </row>
    <row r="220" spans="2:51" s="13" customFormat="1" ht="11.25">
      <c r="B220" s="188"/>
      <c r="C220" s="189"/>
      <c r="D220" s="190" t="s">
        <v>141</v>
      </c>
      <c r="E220" s="191" t="s">
        <v>19</v>
      </c>
      <c r="F220" s="192" t="s">
        <v>332</v>
      </c>
      <c r="G220" s="189"/>
      <c r="H220" s="193">
        <v>-9.72</v>
      </c>
      <c r="I220" s="194"/>
      <c r="J220" s="189"/>
      <c r="K220" s="189"/>
      <c r="L220" s="195"/>
      <c r="M220" s="196"/>
      <c r="N220" s="197"/>
      <c r="O220" s="197"/>
      <c r="P220" s="197"/>
      <c r="Q220" s="197"/>
      <c r="R220" s="197"/>
      <c r="S220" s="197"/>
      <c r="T220" s="198"/>
      <c r="AT220" s="199" t="s">
        <v>141</v>
      </c>
      <c r="AU220" s="199" t="s">
        <v>83</v>
      </c>
      <c r="AV220" s="13" t="s">
        <v>83</v>
      </c>
      <c r="AW220" s="13" t="s">
        <v>143</v>
      </c>
      <c r="AX220" s="13" t="s">
        <v>73</v>
      </c>
      <c r="AY220" s="199" t="s">
        <v>130</v>
      </c>
    </row>
    <row r="221" spans="2:51" s="13" customFormat="1" ht="11.25">
      <c r="B221" s="188"/>
      <c r="C221" s="189"/>
      <c r="D221" s="190" t="s">
        <v>141</v>
      </c>
      <c r="E221" s="191" t="s">
        <v>19</v>
      </c>
      <c r="F221" s="192" t="s">
        <v>333</v>
      </c>
      <c r="G221" s="189"/>
      <c r="H221" s="193">
        <v>101.01</v>
      </c>
      <c r="I221" s="194"/>
      <c r="J221" s="189"/>
      <c r="K221" s="189"/>
      <c r="L221" s="195"/>
      <c r="M221" s="196"/>
      <c r="N221" s="197"/>
      <c r="O221" s="197"/>
      <c r="P221" s="197"/>
      <c r="Q221" s="197"/>
      <c r="R221" s="197"/>
      <c r="S221" s="197"/>
      <c r="T221" s="198"/>
      <c r="AT221" s="199" t="s">
        <v>141</v>
      </c>
      <c r="AU221" s="199" t="s">
        <v>83</v>
      </c>
      <c r="AV221" s="13" t="s">
        <v>83</v>
      </c>
      <c r="AW221" s="13" t="s">
        <v>143</v>
      </c>
      <c r="AX221" s="13" t="s">
        <v>73</v>
      </c>
      <c r="AY221" s="199" t="s">
        <v>130</v>
      </c>
    </row>
    <row r="222" spans="2:51" s="13" customFormat="1" ht="22.5">
      <c r="B222" s="188"/>
      <c r="C222" s="189"/>
      <c r="D222" s="190" t="s">
        <v>141</v>
      </c>
      <c r="E222" s="191" t="s">
        <v>19</v>
      </c>
      <c r="F222" s="192" t="s">
        <v>334</v>
      </c>
      <c r="G222" s="189"/>
      <c r="H222" s="193">
        <v>-24.592</v>
      </c>
      <c r="I222" s="194"/>
      <c r="J222" s="189"/>
      <c r="K222" s="189"/>
      <c r="L222" s="195"/>
      <c r="M222" s="196"/>
      <c r="N222" s="197"/>
      <c r="O222" s="197"/>
      <c r="P222" s="197"/>
      <c r="Q222" s="197"/>
      <c r="R222" s="197"/>
      <c r="S222" s="197"/>
      <c r="T222" s="198"/>
      <c r="AT222" s="199" t="s">
        <v>141</v>
      </c>
      <c r="AU222" s="199" t="s">
        <v>83</v>
      </c>
      <c r="AV222" s="13" t="s">
        <v>83</v>
      </c>
      <c r="AW222" s="13" t="s">
        <v>143</v>
      </c>
      <c r="AX222" s="13" t="s">
        <v>73</v>
      </c>
      <c r="AY222" s="199" t="s">
        <v>130</v>
      </c>
    </row>
    <row r="223" spans="2:51" s="13" customFormat="1" ht="11.25">
      <c r="B223" s="188"/>
      <c r="C223" s="189"/>
      <c r="D223" s="190" t="s">
        <v>141</v>
      </c>
      <c r="E223" s="191" t="s">
        <v>19</v>
      </c>
      <c r="F223" s="192" t="s">
        <v>335</v>
      </c>
      <c r="G223" s="189"/>
      <c r="H223" s="193">
        <v>58.275</v>
      </c>
      <c r="I223" s="194"/>
      <c r="J223" s="189"/>
      <c r="K223" s="189"/>
      <c r="L223" s="195"/>
      <c r="M223" s="196"/>
      <c r="N223" s="197"/>
      <c r="O223" s="197"/>
      <c r="P223" s="197"/>
      <c r="Q223" s="197"/>
      <c r="R223" s="197"/>
      <c r="S223" s="197"/>
      <c r="T223" s="198"/>
      <c r="AT223" s="199" t="s">
        <v>141</v>
      </c>
      <c r="AU223" s="199" t="s">
        <v>83</v>
      </c>
      <c r="AV223" s="13" t="s">
        <v>83</v>
      </c>
      <c r="AW223" s="13" t="s">
        <v>143</v>
      </c>
      <c r="AX223" s="13" t="s">
        <v>73</v>
      </c>
      <c r="AY223" s="199" t="s">
        <v>130</v>
      </c>
    </row>
    <row r="224" spans="2:51" s="13" customFormat="1" ht="11.25">
      <c r="B224" s="188"/>
      <c r="C224" s="189"/>
      <c r="D224" s="190" t="s">
        <v>141</v>
      </c>
      <c r="E224" s="191" t="s">
        <v>19</v>
      </c>
      <c r="F224" s="192" t="s">
        <v>336</v>
      </c>
      <c r="G224" s="189"/>
      <c r="H224" s="193">
        <v>-2.21</v>
      </c>
      <c r="I224" s="194"/>
      <c r="J224" s="189"/>
      <c r="K224" s="189"/>
      <c r="L224" s="195"/>
      <c r="M224" s="196"/>
      <c r="N224" s="197"/>
      <c r="O224" s="197"/>
      <c r="P224" s="197"/>
      <c r="Q224" s="197"/>
      <c r="R224" s="197"/>
      <c r="S224" s="197"/>
      <c r="T224" s="198"/>
      <c r="AT224" s="199" t="s">
        <v>141</v>
      </c>
      <c r="AU224" s="199" t="s">
        <v>83</v>
      </c>
      <c r="AV224" s="13" t="s">
        <v>83</v>
      </c>
      <c r="AW224" s="13" t="s">
        <v>143</v>
      </c>
      <c r="AX224" s="13" t="s">
        <v>73</v>
      </c>
      <c r="AY224" s="199" t="s">
        <v>130</v>
      </c>
    </row>
    <row r="225" spans="2:51" s="14" customFormat="1" ht="11.25">
      <c r="B225" s="200"/>
      <c r="C225" s="201"/>
      <c r="D225" s="190" t="s">
        <v>141</v>
      </c>
      <c r="E225" s="202" t="s">
        <v>19</v>
      </c>
      <c r="F225" s="203" t="s">
        <v>146</v>
      </c>
      <c r="G225" s="201"/>
      <c r="H225" s="204">
        <v>226.23</v>
      </c>
      <c r="I225" s="205"/>
      <c r="J225" s="201"/>
      <c r="K225" s="201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141</v>
      </c>
      <c r="AU225" s="210" t="s">
        <v>83</v>
      </c>
      <c r="AV225" s="14" t="s">
        <v>137</v>
      </c>
      <c r="AW225" s="14" t="s">
        <v>143</v>
      </c>
      <c r="AX225" s="14" t="s">
        <v>81</v>
      </c>
      <c r="AY225" s="210" t="s">
        <v>130</v>
      </c>
    </row>
    <row r="226" spans="2:51" s="13" customFormat="1" ht="11.25">
      <c r="B226" s="188"/>
      <c r="C226" s="189"/>
      <c r="D226" s="190" t="s">
        <v>141</v>
      </c>
      <c r="E226" s="189"/>
      <c r="F226" s="192" t="s">
        <v>337</v>
      </c>
      <c r="G226" s="189"/>
      <c r="H226" s="193">
        <v>248.853</v>
      </c>
      <c r="I226" s="194"/>
      <c r="J226" s="189"/>
      <c r="K226" s="189"/>
      <c r="L226" s="195"/>
      <c r="M226" s="196"/>
      <c r="N226" s="197"/>
      <c r="O226" s="197"/>
      <c r="P226" s="197"/>
      <c r="Q226" s="197"/>
      <c r="R226" s="197"/>
      <c r="S226" s="197"/>
      <c r="T226" s="198"/>
      <c r="AT226" s="199" t="s">
        <v>141</v>
      </c>
      <c r="AU226" s="199" t="s">
        <v>83</v>
      </c>
      <c r="AV226" s="13" t="s">
        <v>83</v>
      </c>
      <c r="AW226" s="13" t="s">
        <v>4</v>
      </c>
      <c r="AX226" s="13" t="s">
        <v>81</v>
      </c>
      <c r="AY226" s="199" t="s">
        <v>130</v>
      </c>
    </row>
    <row r="227" spans="1:65" s="2" customFormat="1" ht="24.2" customHeight="1">
      <c r="A227" s="35"/>
      <c r="B227" s="36"/>
      <c r="C227" s="212" t="s">
        <v>338</v>
      </c>
      <c r="D227" s="212" t="s">
        <v>213</v>
      </c>
      <c r="E227" s="213" t="s">
        <v>339</v>
      </c>
      <c r="F227" s="214" t="s">
        <v>340</v>
      </c>
      <c r="G227" s="215" t="s">
        <v>135</v>
      </c>
      <c r="H227" s="216">
        <v>68.933</v>
      </c>
      <c r="I227" s="217"/>
      <c r="J227" s="218">
        <f>ROUND(I227*H227,2)</f>
        <v>0</v>
      </c>
      <c r="K227" s="214" t="s">
        <v>136</v>
      </c>
      <c r="L227" s="219"/>
      <c r="M227" s="220" t="s">
        <v>19</v>
      </c>
      <c r="N227" s="221" t="s">
        <v>44</v>
      </c>
      <c r="O227" s="65"/>
      <c r="P227" s="179">
        <f>O227*H227</f>
        <v>0</v>
      </c>
      <c r="Q227" s="179">
        <v>0.0042</v>
      </c>
      <c r="R227" s="179">
        <f>Q227*H227</f>
        <v>0.2895186</v>
      </c>
      <c r="S227" s="179">
        <v>0</v>
      </c>
      <c r="T227" s="18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1" t="s">
        <v>182</v>
      </c>
      <c r="AT227" s="181" t="s">
        <v>213</v>
      </c>
      <c r="AU227" s="181" t="s">
        <v>83</v>
      </c>
      <c r="AY227" s="18" t="s">
        <v>130</v>
      </c>
      <c r="BE227" s="182">
        <f>IF(N227="základní",J227,0)</f>
        <v>0</v>
      </c>
      <c r="BF227" s="182">
        <f>IF(N227="snížená",J227,0)</f>
        <v>0</v>
      </c>
      <c r="BG227" s="182">
        <f>IF(N227="zákl. přenesená",J227,0)</f>
        <v>0</v>
      </c>
      <c r="BH227" s="182">
        <f>IF(N227="sníž. přenesená",J227,0)</f>
        <v>0</v>
      </c>
      <c r="BI227" s="182">
        <f>IF(N227="nulová",J227,0)</f>
        <v>0</v>
      </c>
      <c r="BJ227" s="18" t="s">
        <v>81</v>
      </c>
      <c r="BK227" s="182">
        <f>ROUND(I227*H227,2)</f>
        <v>0</v>
      </c>
      <c r="BL227" s="18" t="s">
        <v>137</v>
      </c>
      <c r="BM227" s="181" t="s">
        <v>341</v>
      </c>
    </row>
    <row r="228" spans="2:51" s="16" customFormat="1" ht="11.25">
      <c r="B228" s="233"/>
      <c r="C228" s="234"/>
      <c r="D228" s="190" t="s">
        <v>141</v>
      </c>
      <c r="E228" s="235" t="s">
        <v>19</v>
      </c>
      <c r="F228" s="236" t="s">
        <v>342</v>
      </c>
      <c r="G228" s="234"/>
      <c r="H228" s="235" t="s">
        <v>19</v>
      </c>
      <c r="I228" s="237"/>
      <c r="J228" s="234"/>
      <c r="K228" s="234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141</v>
      </c>
      <c r="AU228" s="242" t="s">
        <v>83</v>
      </c>
      <c r="AV228" s="16" t="s">
        <v>81</v>
      </c>
      <c r="AW228" s="16" t="s">
        <v>143</v>
      </c>
      <c r="AX228" s="16" t="s">
        <v>73</v>
      </c>
      <c r="AY228" s="242" t="s">
        <v>130</v>
      </c>
    </row>
    <row r="229" spans="2:51" s="13" customFormat="1" ht="11.25">
      <c r="B229" s="188"/>
      <c r="C229" s="189"/>
      <c r="D229" s="190" t="s">
        <v>141</v>
      </c>
      <c r="E229" s="191" t="s">
        <v>19</v>
      </c>
      <c r="F229" s="192" t="s">
        <v>343</v>
      </c>
      <c r="G229" s="189"/>
      <c r="H229" s="193">
        <v>15.918</v>
      </c>
      <c r="I229" s="194"/>
      <c r="J229" s="189"/>
      <c r="K229" s="189"/>
      <c r="L229" s="195"/>
      <c r="M229" s="196"/>
      <c r="N229" s="197"/>
      <c r="O229" s="197"/>
      <c r="P229" s="197"/>
      <c r="Q229" s="197"/>
      <c r="R229" s="197"/>
      <c r="S229" s="197"/>
      <c r="T229" s="198"/>
      <c r="AT229" s="199" t="s">
        <v>141</v>
      </c>
      <c r="AU229" s="199" t="s">
        <v>83</v>
      </c>
      <c r="AV229" s="13" t="s">
        <v>83</v>
      </c>
      <c r="AW229" s="13" t="s">
        <v>143</v>
      </c>
      <c r="AX229" s="13" t="s">
        <v>73</v>
      </c>
      <c r="AY229" s="199" t="s">
        <v>130</v>
      </c>
    </row>
    <row r="230" spans="2:51" s="13" customFormat="1" ht="11.25">
      <c r="B230" s="188"/>
      <c r="C230" s="189"/>
      <c r="D230" s="190" t="s">
        <v>141</v>
      </c>
      <c r="E230" s="191" t="s">
        <v>19</v>
      </c>
      <c r="F230" s="192" t="s">
        <v>344</v>
      </c>
      <c r="G230" s="189"/>
      <c r="H230" s="193">
        <v>15.114</v>
      </c>
      <c r="I230" s="194"/>
      <c r="J230" s="189"/>
      <c r="K230" s="189"/>
      <c r="L230" s="195"/>
      <c r="M230" s="196"/>
      <c r="N230" s="197"/>
      <c r="O230" s="197"/>
      <c r="P230" s="197"/>
      <c r="Q230" s="197"/>
      <c r="R230" s="197"/>
      <c r="S230" s="197"/>
      <c r="T230" s="198"/>
      <c r="AT230" s="199" t="s">
        <v>141</v>
      </c>
      <c r="AU230" s="199" t="s">
        <v>83</v>
      </c>
      <c r="AV230" s="13" t="s">
        <v>83</v>
      </c>
      <c r="AW230" s="13" t="s">
        <v>143</v>
      </c>
      <c r="AX230" s="13" t="s">
        <v>73</v>
      </c>
      <c r="AY230" s="199" t="s">
        <v>130</v>
      </c>
    </row>
    <row r="231" spans="2:51" s="13" customFormat="1" ht="11.25">
      <c r="B231" s="188"/>
      <c r="C231" s="189"/>
      <c r="D231" s="190" t="s">
        <v>141</v>
      </c>
      <c r="E231" s="191" t="s">
        <v>19</v>
      </c>
      <c r="F231" s="192" t="s">
        <v>345</v>
      </c>
      <c r="G231" s="189"/>
      <c r="H231" s="193">
        <v>9.324</v>
      </c>
      <c r="I231" s="194"/>
      <c r="J231" s="189"/>
      <c r="K231" s="189"/>
      <c r="L231" s="195"/>
      <c r="M231" s="196"/>
      <c r="N231" s="197"/>
      <c r="O231" s="197"/>
      <c r="P231" s="197"/>
      <c r="Q231" s="197"/>
      <c r="R231" s="197"/>
      <c r="S231" s="197"/>
      <c r="T231" s="198"/>
      <c r="AT231" s="199" t="s">
        <v>141</v>
      </c>
      <c r="AU231" s="199" t="s">
        <v>83</v>
      </c>
      <c r="AV231" s="13" t="s">
        <v>83</v>
      </c>
      <c r="AW231" s="13" t="s">
        <v>143</v>
      </c>
      <c r="AX231" s="13" t="s">
        <v>73</v>
      </c>
      <c r="AY231" s="199" t="s">
        <v>130</v>
      </c>
    </row>
    <row r="232" spans="2:51" s="15" customFormat="1" ht="11.25">
      <c r="B232" s="222"/>
      <c r="C232" s="223"/>
      <c r="D232" s="190" t="s">
        <v>141</v>
      </c>
      <c r="E232" s="224" t="s">
        <v>19</v>
      </c>
      <c r="F232" s="225" t="s">
        <v>289</v>
      </c>
      <c r="G232" s="223"/>
      <c r="H232" s="226">
        <v>40.356</v>
      </c>
      <c r="I232" s="227"/>
      <c r="J232" s="223"/>
      <c r="K232" s="223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141</v>
      </c>
      <c r="AU232" s="232" t="s">
        <v>83</v>
      </c>
      <c r="AV232" s="15" t="s">
        <v>151</v>
      </c>
      <c r="AW232" s="15" t="s">
        <v>143</v>
      </c>
      <c r="AX232" s="15" t="s">
        <v>73</v>
      </c>
      <c r="AY232" s="232" t="s">
        <v>130</v>
      </c>
    </row>
    <row r="233" spans="2:51" s="16" customFormat="1" ht="11.25">
      <c r="B233" s="233"/>
      <c r="C233" s="234"/>
      <c r="D233" s="190" t="s">
        <v>141</v>
      </c>
      <c r="E233" s="235" t="s">
        <v>19</v>
      </c>
      <c r="F233" s="236" t="s">
        <v>346</v>
      </c>
      <c r="G233" s="234"/>
      <c r="H233" s="235" t="s">
        <v>19</v>
      </c>
      <c r="I233" s="237"/>
      <c r="J233" s="234"/>
      <c r="K233" s="234"/>
      <c r="L233" s="238"/>
      <c r="M233" s="239"/>
      <c r="N233" s="240"/>
      <c r="O233" s="240"/>
      <c r="P233" s="240"/>
      <c r="Q233" s="240"/>
      <c r="R233" s="240"/>
      <c r="S233" s="240"/>
      <c r="T233" s="241"/>
      <c r="AT233" s="242" t="s">
        <v>141</v>
      </c>
      <c r="AU233" s="242" t="s">
        <v>83</v>
      </c>
      <c r="AV233" s="16" t="s">
        <v>81</v>
      </c>
      <c r="AW233" s="16" t="s">
        <v>143</v>
      </c>
      <c r="AX233" s="16" t="s">
        <v>73</v>
      </c>
      <c r="AY233" s="242" t="s">
        <v>130</v>
      </c>
    </row>
    <row r="234" spans="2:51" s="13" customFormat="1" ht="11.25">
      <c r="B234" s="188"/>
      <c r="C234" s="189"/>
      <c r="D234" s="190" t="s">
        <v>141</v>
      </c>
      <c r="E234" s="191" t="s">
        <v>19</v>
      </c>
      <c r="F234" s="192" t="s">
        <v>347</v>
      </c>
      <c r="G234" s="189"/>
      <c r="H234" s="193">
        <v>7.5859</v>
      </c>
      <c r="I234" s="194"/>
      <c r="J234" s="189"/>
      <c r="K234" s="189"/>
      <c r="L234" s="195"/>
      <c r="M234" s="196"/>
      <c r="N234" s="197"/>
      <c r="O234" s="197"/>
      <c r="P234" s="197"/>
      <c r="Q234" s="197"/>
      <c r="R234" s="197"/>
      <c r="S234" s="197"/>
      <c r="T234" s="198"/>
      <c r="AT234" s="199" t="s">
        <v>141</v>
      </c>
      <c r="AU234" s="199" t="s">
        <v>83</v>
      </c>
      <c r="AV234" s="13" t="s">
        <v>83</v>
      </c>
      <c r="AW234" s="13" t="s">
        <v>143</v>
      </c>
      <c r="AX234" s="13" t="s">
        <v>73</v>
      </c>
      <c r="AY234" s="199" t="s">
        <v>130</v>
      </c>
    </row>
    <row r="235" spans="2:51" s="13" customFormat="1" ht="11.25">
      <c r="B235" s="188"/>
      <c r="C235" s="189"/>
      <c r="D235" s="190" t="s">
        <v>141</v>
      </c>
      <c r="E235" s="191" t="s">
        <v>19</v>
      </c>
      <c r="F235" s="192" t="s">
        <v>348</v>
      </c>
      <c r="G235" s="189"/>
      <c r="H235" s="193">
        <v>9.2855</v>
      </c>
      <c r="I235" s="194"/>
      <c r="J235" s="189"/>
      <c r="K235" s="189"/>
      <c r="L235" s="195"/>
      <c r="M235" s="196"/>
      <c r="N235" s="197"/>
      <c r="O235" s="197"/>
      <c r="P235" s="197"/>
      <c r="Q235" s="197"/>
      <c r="R235" s="197"/>
      <c r="S235" s="197"/>
      <c r="T235" s="198"/>
      <c r="AT235" s="199" t="s">
        <v>141</v>
      </c>
      <c r="AU235" s="199" t="s">
        <v>83</v>
      </c>
      <c r="AV235" s="13" t="s">
        <v>83</v>
      </c>
      <c r="AW235" s="13" t="s">
        <v>143</v>
      </c>
      <c r="AX235" s="13" t="s">
        <v>73</v>
      </c>
      <c r="AY235" s="199" t="s">
        <v>130</v>
      </c>
    </row>
    <row r="236" spans="2:51" s="13" customFormat="1" ht="11.25">
      <c r="B236" s="188"/>
      <c r="C236" s="189"/>
      <c r="D236" s="190" t="s">
        <v>141</v>
      </c>
      <c r="E236" s="191" t="s">
        <v>19</v>
      </c>
      <c r="F236" s="192" t="s">
        <v>349</v>
      </c>
      <c r="G236" s="189"/>
      <c r="H236" s="193">
        <v>5.439</v>
      </c>
      <c r="I236" s="194"/>
      <c r="J236" s="189"/>
      <c r="K236" s="189"/>
      <c r="L236" s="195"/>
      <c r="M236" s="196"/>
      <c r="N236" s="197"/>
      <c r="O236" s="197"/>
      <c r="P236" s="197"/>
      <c r="Q236" s="197"/>
      <c r="R236" s="197"/>
      <c r="S236" s="197"/>
      <c r="T236" s="198"/>
      <c r="AT236" s="199" t="s">
        <v>141</v>
      </c>
      <c r="AU236" s="199" t="s">
        <v>83</v>
      </c>
      <c r="AV236" s="13" t="s">
        <v>83</v>
      </c>
      <c r="AW236" s="13" t="s">
        <v>143</v>
      </c>
      <c r="AX236" s="13" t="s">
        <v>73</v>
      </c>
      <c r="AY236" s="199" t="s">
        <v>130</v>
      </c>
    </row>
    <row r="237" spans="2:51" s="15" customFormat="1" ht="11.25">
      <c r="B237" s="222"/>
      <c r="C237" s="223"/>
      <c r="D237" s="190" t="s">
        <v>141</v>
      </c>
      <c r="E237" s="224" t="s">
        <v>19</v>
      </c>
      <c r="F237" s="225" t="s">
        <v>289</v>
      </c>
      <c r="G237" s="223"/>
      <c r="H237" s="226">
        <v>22.3104</v>
      </c>
      <c r="I237" s="227"/>
      <c r="J237" s="223"/>
      <c r="K237" s="223"/>
      <c r="L237" s="228"/>
      <c r="M237" s="229"/>
      <c r="N237" s="230"/>
      <c r="O237" s="230"/>
      <c r="P237" s="230"/>
      <c r="Q237" s="230"/>
      <c r="R237" s="230"/>
      <c r="S237" s="230"/>
      <c r="T237" s="231"/>
      <c r="AT237" s="232" t="s">
        <v>141</v>
      </c>
      <c r="AU237" s="232" t="s">
        <v>83</v>
      </c>
      <c r="AV237" s="15" t="s">
        <v>151</v>
      </c>
      <c r="AW237" s="15" t="s">
        <v>143</v>
      </c>
      <c r="AX237" s="15" t="s">
        <v>73</v>
      </c>
      <c r="AY237" s="232" t="s">
        <v>130</v>
      </c>
    </row>
    <row r="238" spans="2:51" s="14" customFormat="1" ht="11.25">
      <c r="B238" s="200"/>
      <c r="C238" s="201"/>
      <c r="D238" s="190" t="s">
        <v>141</v>
      </c>
      <c r="E238" s="202" t="s">
        <v>19</v>
      </c>
      <c r="F238" s="203" t="s">
        <v>146</v>
      </c>
      <c r="G238" s="201"/>
      <c r="H238" s="204">
        <v>62.6664</v>
      </c>
      <c r="I238" s="205"/>
      <c r="J238" s="201"/>
      <c r="K238" s="201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141</v>
      </c>
      <c r="AU238" s="210" t="s">
        <v>83</v>
      </c>
      <c r="AV238" s="14" t="s">
        <v>137</v>
      </c>
      <c r="AW238" s="14" t="s">
        <v>143</v>
      </c>
      <c r="AX238" s="14" t="s">
        <v>81</v>
      </c>
      <c r="AY238" s="210" t="s">
        <v>130</v>
      </c>
    </row>
    <row r="239" spans="2:51" s="13" customFormat="1" ht="11.25">
      <c r="B239" s="188"/>
      <c r="C239" s="189"/>
      <c r="D239" s="190" t="s">
        <v>141</v>
      </c>
      <c r="E239" s="189"/>
      <c r="F239" s="192" t="s">
        <v>350</v>
      </c>
      <c r="G239" s="189"/>
      <c r="H239" s="193">
        <v>68.933</v>
      </c>
      <c r="I239" s="194"/>
      <c r="J239" s="189"/>
      <c r="K239" s="189"/>
      <c r="L239" s="195"/>
      <c r="M239" s="196"/>
      <c r="N239" s="197"/>
      <c r="O239" s="197"/>
      <c r="P239" s="197"/>
      <c r="Q239" s="197"/>
      <c r="R239" s="197"/>
      <c r="S239" s="197"/>
      <c r="T239" s="198"/>
      <c r="AT239" s="199" t="s">
        <v>141</v>
      </c>
      <c r="AU239" s="199" t="s">
        <v>83</v>
      </c>
      <c r="AV239" s="13" t="s">
        <v>83</v>
      </c>
      <c r="AW239" s="13" t="s">
        <v>4</v>
      </c>
      <c r="AX239" s="13" t="s">
        <v>81</v>
      </c>
      <c r="AY239" s="199" t="s">
        <v>130</v>
      </c>
    </row>
    <row r="240" spans="1:65" s="2" customFormat="1" ht="37.9" customHeight="1">
      <c r="A240" s="35"/>
      <c r="B240" s="36"/>
      <c r="C240" s="170" t="s">
        <v>351</v>
      </c>
      <c r="D240" s="170" t="s">
        <v>132</v>
      </c>
      <c r="E240" s="171" t="s">
        <v>352</v>
      </c>
      <c r="F240" s="172" t="s">
        <v>353</v>
      </c>
      <c r="G240" s="173" t="s">
        <v>135</v>
      </c>
      <c r="H240" s="174">
        <v>62.932</v>
      </c>
      <c r="I240" s="175"/>
      <c r="J240" s="176">
        <f>ROUND(I240*H240,2)</f>
        <v>0</v>
      </c>
      <c r="K240" s="172" t="s">
        <v>136</v>
      </c>
      <c r="L240" s="40"/>
      <c r="M240" s="177" t="s">
        <v>19</v>
      </c>
      <c r="N240" s="178" t="s">
        <v>44</v>
      </c>
      <c r="O240" s="65"/>
      <c r="P240" s="179">
        <f>O240*H240</f>
        <v>0</v>
      </c>
      <c r="Q240" s="179">
        <v>0.00285</v>
      </c>
      <c r="R240" s="179">
        <f>Q240*H240</f>
        <v>0.17935620000000002</v>
      </c>
      <c r="S240" s="179">
        <v>0</v>
      </c>
      <c r="T240" s="18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1" t="s">
        <v>137</v>
      </c>
      <c r="AT240" s="181" t="s">
        <v>132</v>
      </c>
      <c r="AU240" s="181" t="s">
        <v>83</v>
      </c>
      <c r="AY240" s="18" t="s">
        <v>130</v>
      </c>
      <c r="BE240" s="182">
        <f>IF(N240="základní",J240,0)</f>
        <v>0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18" t="s">
        <v>81</v>
      </c>
      <c r="BK240" s="182">
        <f>ROUND(I240*H240,2)</f>
        <v>0</v>
      </c>
      <c r="BL240" s="18" t="s">
        <v>137</v>
      </c>
      <c r="BM240" s="181" t="s">
        <v>354</v>
      </c>
    </row>
    <row r="241" spans="1:47" s="2" customFormat="1" ht="11.25">
      <c r="A241" s="35"/>
      <c r="B241" s="36"/>
      <c r="C241" s="37"/>
      <c r="D241" s="183" t="s">
        <v>139</v>
      </c>
      <c r="E241" s="37"/>
      <c r="F241" s="184" t="s">
        <v>355</v>
      </c>
      <c r="G241" s="37"/>
      <c r="H241" s="37"/>
      <c r="I241" s="185"/>
      <c r="J241" s="37"/>
      <c r="K241" s="37"/>
      <c r="L241" s="40"/>
      <c r="M241" s="186"/>
      <c r="N241" s="187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139</v>
      </c>
      <c r="AU241" s="18" t="s">
        <v>83</v>
      </c>
    </row>
    <row r="242" spans="2:51" s="13" customFormat="1" ht="11.25">
      <c r="B242" s="188"/>
      <c r="C242" s="189"/>
      <c r="D242" s="190" t="s">
        <v>141</v>
      </c>
      <c r="E242" s="191" t="s">
        <v>19</v>
      </c>
      <c r="F242" s="192" t="s">
        <v>252</v>
      </c>
      <c r="G242" s="189"/>
      <c r="H242" s="193">
        <v>14.142</v>
      </c>
      <c r="I242" s="194"/>
      <c r="J242" s="189"/>
      <c r="K242" s="189"/>
      <c r="L242" s="195"/>
      <c r="M242" s="196"/>
      <c r="N242" s="197"/>
      <c r="O242" s="197"/>
      <c r="P242" s="197"/>
      <c r="Q242" s="197"/>
      <c r="R242" s="197"/>
      <c r="S242" s="197"/>
      <c r="T242" s="198"/>
      <c r="AT242" s="199" t="s">
        <v>141</v>
      </c>
      <c r="AU242" s="199" t="s">
        <v>83</v>
      </c>
      <c r="AV242" s="13" t="s">
        <v>83</v>
      </c>
      <c r="AW242" s="13" t="s">
        <v>143</v>
      </c>
      <c r="AX242" s="13" t="s">
        <v>73</v>
      </c>
      <c r="AY242" s="199" t="s">
        <v>130</v>
      </c>
    </row>
    <row r="243" spans="2:51" s="13" customFormat="1" ht="11.25">
      <c r="B243" s="188"/>
      <c r="C243" s="189"/>
      <c r="D243" s="190" t="s">
        <v>141</v>
      </c>
      <c r="E243" s="191" t="s">
        <v>19</v>
      </c>
      <c r="F243" s="192" t="s">
        <v>253</v>
      </c>
      <c r="G243" s="189"/>
      <c r="H243" s="193">
        <v>48.7899</v>
      </c>
      <c r="I243" s="194"/>
      <c r="J243" s="189"/>
      <c r="K243" s="189"/>
      <c r="L243" s="195"/>
      <c r="M243" s="196"/>
      <c r="N243" s="197"/>
      <c r="O243" s="197"/>
      <c r="P243" s="197"/>
      <c r="Q243" s="197"/>
      <c r="R243" s="197"/>
      <c r="S243" s="197"/>
      <c r="T243" s="198"/>
      <c r="AT243" s="199" t="s">
        <v>141</v>
      </c>
      <c r="AU243" s="199" t="s">
        <v>83</v>
      </c>
      <c r="AV243" s="13" t="s">
        <v>83</v>
      </c>
      <c r="AW243" s="13" t="s">
        <v>143</v>
      </c>
      <c r="AX243" s="13" t="s">
        <v>73</v>
      </c>
      <c r="AY243" s="199" t="s">
        <v>130</v>
      </c>
    </row>
    <row r="244" spans="2:51" s="14" customFormat="1" ht="11.25">
      <c r="B244" s="200"/>
      <c r="C244" s="201"/>
      <c r="D244" s="190" t="s">
        <v>141</v>
      </c>
      <c r="E244" s="202" t="s">
        <v>19</v>
      </c>
      <c r="F244" s="203" t="s">
        <v>146</v>
      </c>
      <c r="G244" s="201"/>
      <c r="H244" s="204">
        <v>62.9319</v>
      </c>
      <c r="I244" s="205"/>
      <c r="J244" s="201"/>
      <c r="K244" s="201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141</v>
      </c>
      <c r="AU244" s="210" t="s">
        <v>83</v>
      </c>
      <c r="AV244" s="14" t="s">
        <v>137</v>
      </c>
      <c r="AW244" s="14" t="s">
        <v>143</v>
      </c>
      <c r="AX244" s="14" t="s">
        <v>81</v>
      </c>
      <c r="AY244" s="210" t="s">
        <v>130</v>
      </c>
    </row>
    <row r="245" spans="1:65" s="2" customFormat="1" ht="24.2" customHeight="1">
      <c r="A245" s="35"/>
      <c r="B245" s="36"/>
      <c r="C245" s="170" t="s">
        <v>356</v>
      </c>
      <c r="D245" s="170" t="s">
        <v>132</v>
      </c>
      <c r="E245" s="171" t="s">
        <v>357</v>
      </c>
      <c r="F245" s="172" t="s">
        <v>358</v>
      </c>
      <c r="G245" s="173" t="s">
        <v>135</v>
      </c>
      <c r="H245" s="174">
        <v>275.853</v>
      </c>
      <c r="I245" s="175"/>
      <c r="J245" s="176">
        <f>ROUND(I245*H245,2)</f>
        <v>0</v>
      </c>
      <c r="K245" s="172" t="s">
        <v>136</v>
      </c>
      <c r="L245" s="40"/>
      <c r="M245" s="177" t="s">
        <v>19</v>
      </c>
      <c r="N245" s="178" t="s">
        <v>44</v>
      </c>
      <c r="O245" s="65"/>
      <c r="P245" s="179">
        <f>O245*H245</f>
        <v>0</v>
      </c>
      <c r="Q245" s="179">
        <v>0.00026</v>
      </c>
      <c r="R245" s="179">
        <f>Q245*H245</f>
        <v>0.07172178</v>
      </c>
      <c r="S245" s="179">
        <v>0</v>
      </c>
      <c r="T245" s="18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1" t="s">
        <v>137</v>
      </c>
      <c r="AT245" s="181" t="s">
        <v>132</v>
      </c>
      <c r="AU245" s="181" t="s">
        <v>83</v>
      </c>
      <c r="AY245" s="18" t="s">
        <v>130</v>
      </c>
      <c r="BE245" s="182">
        <f>IF(N245="základní",J245,0)</f>
        <v>0</v>
      </c>
      <c r="BF245" s="182">
        <f>IF(N245="snížená",J245,0)</f>
        <v>0</v>
      </c>
      <c r="BG245" s="182">
        <f>IF(N245="zákl. přenesená",J245,0)</f>
        <v>0</v>
      </c>
      <c r="BH245" s="182">
        <f>IF(N245="sníž. přenesená",J245,0)</f>
        <v>0</v>
      </c>
      <c r="BI245" s="182">
        <f>IF(N245="nulová",J245,0)</f>
        <v>0</v>
      </c>
      <c r="BJ245" s="18" t="s">
        <v>81</v>
      </c>
      <c r="BK245" s="182">
        <f>ROUND(I245*H245,2)</f>
        <v>0</v>
      </c>
      <c r="BL245" s="18" t="s">
        <v>137</v>
      </c>
      <c r="BM245" s="181" t="s">
        <v>359</v>
      </c>
    </row>
    <row r="246" spans="1:47" s="2" customFormat="1" ht="11.25">
      <c r="A246" s="35"/>
      <c r="B246" s="36"/>
      <c r="C246" s="37"/>
      <c r="D246" s="183" t="s">
        <v>139</v>
      </c>
      <c r="E246" s="37"/>
      <c r="F246" s="184" t="s">
        <v>360</v>
      </c>
      <c r="G246" s="37"/>
      <c r="H246" s="37"/>
      <c r="I246" s="185"/>
      <c r="J246" s="37"/>
      <c r="K246" s="37"/>
      <c r="L246" s="40"/>
      <c r="M246" s="186"/>
      <c r="N246" s="187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139</v>
      </c>
      <c r="AU246" s="18" t="s">
        <v>83</v>
      </c>
    </row>
    <row r="247" spans="2:51" s="13" customFormat="1" ht="11.25">
      <c r="B247" s="188"/>
      <c r="C247" s="189"/>
      <c r="D247" s="190" t="s">
        <v>141</v>
      </c>
      <c r="E247" s="191" t="s">
        <v>19</v>
      </c>
      <c r="F247" s="192" t="s">
        <v>361</v>
      </c>
      <c r="G247" s="189"/>
      <c r="H247" s="193">
        <v>111.426</v>
      </c>
      <c r="I247" s="194"/>
      <c r="J247" s="189"/>
      <c r="K247" s="189"/>
      <c r="L247" s="195"/>
      <c r="M247" s="196"/>
      <c r="N247" s="197"/>
      <c r="O247" s="197"/>
      <c r="P247" s="197"/>
      <c r="Q247" s="197"/>
      <c r="R247" s="197"/>
      <c r="S247" s="197"/>
      <c r="T247" s="198"/>
      <c r="AT247" s="199" t="s">
        <v>141</v>
      </c>
      <c r="AU247" s="199" t="s">
        <v>83</v>
      </c>
      <c r="AV247" s="13" t="s">
        <v>83</v>
      </c>
      <c r="AW247" s="13" t="s">
        <v>143</v>
      </c>
      <c r="AX247" s="13" t="s">
        <v>73</v>
      </c>
      <c r="AY247" s="199" t="s">
        <v>130</v>
      </c>
    </row>
    <row r="248" spans="2:51" s="13" customFormat="1" ht="11.25">
      <c r="B248" s="188"/>
      <c r="C248" s="189"/>
      <c r="D248" s="190" t="s">
        <v>141</v>
      </c>
      <c r="E248" s="191" t="s">
        <v>19</v>
      </c>
      <c r="F248" s="192" t="s">
        <v>332</v>
      </c>
      <c r="G248" s="189"/>
      <c r="H248" s="193">
        <v>-9.72</v>
      </c>
      <c r="I248" s="194"/>
      <c r="J248" s="189"/>
      <c r="K248" s="189"/>
      <c r="L248" s="195"/>
      <c r="M248" s="196"/>
      <c r="N248" s="197"/>
      <c r="O248" s="197"/>
      <c r="P248" s="197"/>
      <c r="Q248" s="197"/>
      <c r="R248" s="197"/>
      <c r="S248" s="197"/>
      <c r="T248" s="198"/>
      <c r="AT248" s="199" t="s">
        <v>141</v>
      </c>
      <c r="AU248" s="199" t="s">
        <v>83</v>
      </c>
      <c r="AV248" s="13" t="s">
        <v>83</v>
      </c>
      <c r="AW248" s="13" t="s">
        <v>143</v>
      </c>
      <c r="AX248" s="13" t="s">
        <v>73</v>
      </c>
      <c r="AY248" s="199" t="s">
        <v>130</v>
      </c>
    </row>
    <row r="249" spans="2:51" s="15" customFormat="1" ht="11.25">
      <c r="B249" s="222"/>
      <c r="C249" s="223"/>
      <c r="D249" s="190" t="s">
        <v>141</v>
      </c>
      <c r="E249" s="224" t="s">
        <v>19</v>
      </c>
      <c r="F249" s="225" t="s">
        <v>289</v>
      </c>
      <c r="G249" s="223"/>
      <c r="H249" s="226">
        <v>101.706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141</v>
      </c>
      <c r="AU249" s="232" t="s">
        <v>83</v>
      </c>
      <c r="AV249" s="15" t="s">
        <v>151</v>
      </c>
      <c r="AW249" s="15" t="s">
        <v>143</v>
      </c>
      <c r="AX249" s="15" t="s">
        <v>73</v>
      </c>
      <c r="AY249" s="232" t="s">
        <v>130</v>
      </c>
    </row>
    <row r="250" spans="2:51" s="13" customFormat="1" ht="11.25">
      <c r="B250" s="188"/>
      <c r="C250" s="189"/>
      <c r="D250" s="190" t="s">
        <v>141</v>
      </c>
      <c r="E250" s="191" t="s">
        <v>19</v>
      </c>
      <c r="F250" s="192" t="s">
        <v>362</v>
      </c>
      <c r="G250" s="189"/>
      <c r="H250" s="193">
        <v>111.426</v>
      </c>
      <c r="I250" s="194"/>
      <c r="J250" s="189"/>
      <c r="K250" s="189"/>
      <c r="L250" s="195"/>
      <c r="M250" s="196"/>
      <c r="N250" s="197"/>
      <c r="O250" s="197"/>
      <c r="P250" s="197"/>
      <c r="Q250" s="197"/>
      <c r="R250" s="197"/>
      <c r="S250" s="197"/>
      <c r="T250" s="198"/>
      <c r="AT250" s="199" t="s">
        <v>141</v>
      </c>
      <c r="AU250" s="199" t="s">
        <v>83</v>
      </c>
      <c r="AV250" s="13" t="s">
        <v>83</v>
      </c>
      <c r="AW250" s="13" t="s">
        <v>143</v>
      </c>
      <c r="AX250" s="13" t="s">
        <v>73</v>
      </c>
      <c r="AY250" s="199" t="s">
        <v>130</v>
      </c>
    </row>
    <row r="251" spans="2:51" s="13" customFormat="1" ht="11.25">
      <c r="B251" s="188"/>
      <c r="C251" s="189"/>
      <c r="D251" s="190" t="s">
        <v>141</v>
      </c>
      <c r="E251" s="191" t="s">
        <v>19</v>
      </c>
      <c r="F251" s="192" t="s">
        <v>363</v>
      </c>
      <c r="G251" s="189"/>
      <c r="H251" s="193">
        <v>-23.834</v>
      </c>
      <c r="I251" s="194"/>
      <c r="J251" s="189"/>
      <c r="K251" s="189"/>
      <c r="L251" s="195"/>
      <c r="M251" s="196"/>
      <c r="N251" s="197"/>
      <c r="O251" s="197"/>
      <c r="P251" s="197"/>
      <c r="Q251" s="197"/>
      <c r="R251" s="197"/>
      <c r="S251" s="197"/>
      <c r="T251" s="198"/>
      <c r="AT251" s="199" t="s">
        <v>141</v>
      </c>
      <c r="AU251" s="199" t="s">
        <v>83</v>
      </c>
      <c r="AV251" s="13" t="s">
        <v>83</v>
      </c>
      <c r="AW251" s="13" t="s">
        <v>143</v>
      </c>
      <c r="AX251" s="13" t="s">
        <v>73</v>
      </c>
      <c r="AY251" s="199" t="s">
        <v>130</v>
      </c>
    </row>
    <row r="252" spans="2:51" s="15" customFormat="1" ht="11.25">
      <c r="B252" s="222"/>
      <c r="C252" s="223"/>
      <c r="D252" s="190" t="s">
        <v>141</v>
      </c>
      <c r="E252" s="224" t="s">
        <v>19</v>
      </c>
      <c r="F252" s="225" t="s">
        <v>289</v>
      </c>
      <c r="G252" s="223"/>
      <c r="H252" s="226">
        <v>87.592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141</v>
      </c>
      <c r="AU252" s="232" t="s">
        <v>83</v>
      </c>
      <c r="AV252" s="15" t="s">
        <v>151</v>
      </c>
      <c r="AW252" s="15" t="s">
        <v>143</v>
      </c>
      <c r="AX252" s="15" t="s">
        <v>73</v>
      </c>
      <c r="AY252" s="232" t="s">
        <v>130</v>
      </c>
    </row>
    <row r="253" spans="2:51" s="13" customFormat="1" ht="11.25">
      <c r="B253" s="188"/>
      <c r="C253" s="189"/>
      <c r="D253" s="190" t="s">
        <v>141</v>
      </c>
      <c r="E253" s="191" t="s">
        <v>19</v>
      </c>
      <c r="F253" s="192" t="s">
        <v>364</v>
      </c>
      <c r="G253" s="189"/>
      <c r="H253" s="193">
        <v>65.268</v>
      </c>
      <c r="I253" s="194"/>
      <c r="J253" s="189"/>
      <c r="K253" s="189"/>
      <c r="L253" s="195"/>
      <c r="M253" s="196"/>
      <c r="N253" s="197"/>
      <c r="O253" s="197"/>
      <c r="P253" s="197"/>
      <c r="Q253" s="197"/>
      <c r="R253" s="197"/>
      <c r="S253" s="197"/>
      <c r="T253" s="198"/>
      <c r="AT253" s="199" t="s">
        <v>141</v>
      </c>
      <c r="AU253" s="199" t="s">
        <v>83</v>
      </c>
      <c r="AV253" s="13" t="s">
        <v>83</v>
      </c>
      <c r="AW253" s="13" t="s">
        <v>143</v>
      </c>
      <c r="AX253" s="13" t="s">
        <v>73</v>
      </c>
      <c r="AY253" s="199" t="s">
        <v>130</v>
      </c>
    </row>
    <row r="254" spans="2:51" s="13" customFormat="1" ht="11.25">
      <c r="B254" s="188"/>
      <c r="C254" s="189"/>
      <c r="D254" s="190" t="s">
        <v>141</v>
      </c>
      <c r="E254" s="191" t="s">
        <v>19</v>
      </c>
      <c r="F254" s="192" t="s">
        <v>365</v>
      </c>
      <c r="G254" s="189"/>
      <c r="H254" s="193">
        <v>-2.275</v>
      </c>
      <c r="I254" s="194"/>
      <c r="J254" s="189"/>
      <c r="K254" s="189"/>
      <c r="L254" s="195"/>
      <c r="M254" s="196"/>
      <c r="N254" s="197"/>
      <c r="O254" s="197"/>
      <c r="P254" s="197"/>
      <c r="Q254" s="197"/>
      <c r="R254" s="197"/>
      <c r="S254" s="197"/>
      <c r="T254" s="198"/>
      <c r="AT254" s="199" t="s">
        <v>141</v>
      </c>
      <c r="AU254" s="199" t="s">
        <v>83</v>
      </c>
      <c r="AV254" s="13" t="s">
        <v>83</v>
      </c>
      <c r="AW254" s="13" t="s">
        <v>143</v>
      </c>
      <c r="AX254" s="13" t="s">
        <v>73</v>
      </c>
      <c r="AY254" s="199" t="s">
        <v>130</v>
      </c>
    </row>
    <row r="255" spans="2:51" s="15" customFormat="1" ht="11.25">
      <c r="B255" s="222"/>
      <c r="C255" s="223"/>
      <c r="D255" s="190" t="s">
        <v>141</v>
      </c>
      <c r="E255" s="224" t="s">
        <v>19</v>
      </c>
      <c r="F255" s="225" t="s">
        <v>289</v>
      </c>
      <c r="G255" s="223"/>
      <c r="H255" s="226">
        <v>62.993</v>
      </c>
      <c r="I255" s="227"/>
      <c r="J255" s="223"/>
      <c r="K255" s="223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141</v>
      </c>
      <c r="AU255" s="232" t="s">
        <v>83</v>
      </c>
      <c r="AV255" s="15" t="s">
        <v>151</v>
      </c>
      <c r="AW255" s="15" t="s">
        <v>143</v>
      </c>
      <c r="AX255" s="15" t="s">
        <v>73</v>
      </c>
      <c r="AY255" s="232" t="s">
        <v>130</v>
      </c>
    </row>
    <row r="256" spans="2:51" s="13" customFormat="1" ht="22.5">
      <c r="B256" s="188"/>
      <c r="C256" s="189"/>
      <c r="D256" s="190" t="s">
        <v>141</v>
      </c>
      <c r="E256" s="191" t="s">
        <v>19</v>
      </c>
      <c r="F256" s="192" t="s">
        <v>366</v>
      </c>
      <c r="G256" s="189"/>
      <c r="H256" s="193">
        <v>10.8816</v>
      </c>
      <c r="I256" s="194"/>
      <c r="J256" s="189"/>
      <c r="K256" s="189"/>
      <c r="L256" s="195"/>
      <c r="M256" s="196"/>
      <c r="N256" s="197"/>
      <c r="O256" s="197"/>
      <c r="P256" s="197"/>
      <c r="Q256" s="197"/>
      <c r="R256" s="197"/>
      <c r="S256" s="197"/>
      <c r="T256" s="198"/>
      <c r="AT256" s="199" t="s">
        <v>141</v>
      </c>
      <c r="AU256" s="199" t="s">
        <v>83</v>
      </c>
      <c r="AV256" s="13" t="s">
        <v>83</v>
      </c>
      <c r="AW256" s="13" t="s">
        <v>143</v>
      </c>
      <c r="AX256" s="13" t="s">
        <v>73</v>
      </c>
      <c r="AY256" s="199" t="s">
        <v>130</v>
      </c>
    </row>
    <row r="257" spans="2:51" s="13" customFormat="1" ht="11.25">
      <c r="B257" s="188"/>
      <c r="C257" s="189"/>
      <c r="D257" s="190" t="s">
        <v>141</v>
      </c>
      <c r="E257" s="191" t="s">
        <v>19</v>
      </c>
      <c r="F257" s="192" t="s">
        <v>367</v>
      </c>
      <c r="G257" s="189"/>
      <c r="H257" s="193">
        <v>10.8</v>
      </c>
      <c r="I257" s="194"/>
      <c r="J257" s="189"/>
      <c r="K257" s="189"/>
      <c r="L257" s="195"/>
      <c r="M257" s="196"/>
      <c r="N257" s="197"/>
      <c r="O257" s="197"/>
      <c r="P257" s="197"/>
      <c r="Q257" s="197"/>
      <c r="R257" s="197"/>
      <c r="S257" s="197"/>
      <c r="T257" s="198"/>
      <c r="AT257" s="199" t="s">
        <v>141</v>
      </c>
      <c r="AU257" s="199" t="s">
        <v>83</v>
      </c>
      <c r="AV257" s="13" t="s">
        <v>83</v>
      </c>
      <c r="AW257" s="13" t="s">
        <v>143</v>
      </c>
      <c r="AX257" s="13" t="s">
        <v>73</v>
      </c>
      <c r="AY257" s="199" t="s">
        <v>130</v>
      </c>
    </row>
    <row r="258" spans="2:51" s="13" customFormat="1" ht="11.25">
      <c r="B258" s="188"/>
      <c r="C258" s="189"/>
      <c r="D258" s="190" t="s">
        <v>141</v>
      </c>
      <c r="E258" s="191" t="s">
        <v>19</v>
      </c>
      <c r="F258" s="192" t="s">
        <v>368</v>
      </c>
      <c r="G258" s="189"/>
      <c r="H258" s="193">
        <v>1.88</v>
      </c>
      <c r="I258" s="194"/>
      <c r="J258" s="189"/>
      <c r="K258" s="189"/>
      <c r="L258" s="195"/>
      <c r="M258" s="196"/>
      <c r="N258" s="197"/>
      <c r="O258" s="197"/>
      <c r="P258" s="197"/>
      <c r="Q258" s="197"/>
      <c r="R258" s="197"/>
      <c r="S258" s="197"/>
      <c r="T258" s="198"/>
      <c r="AT258" s="199" t="s">
        <v>141</v>
      </c>
      <c r="AU258" s="199" t="s">
        <v>83</v>
      </c>
      <c r="AV258" s="13" t="s">
        <v>83</v>
      </c>
      <c r="AW258" s="13" t="s">
        <v>143</v>
      </c>
      <c r="AX258" s="13" t="s">
        <v>73</v>
      </c>
      <c r="AY258" s="199" t="s">
        <v>130</v>
      </c>
    </row>
    <row r="259" spans="2:51" s="15" customFormat="1" ht="11.25">
      <c r="B259" s="222"/>
      <c r="C259" s="223"/>
      <c r="D259" s="190" t="s">
        <v>141</v>
      </c>
      <c r="E259" s="224" t="s">
        <v>19</v>
      </c>
      <c r="F259" s="225" t="s">
        <v>289</v>
      </c>
      <c r="G259" s="223"/>
      <c r="H259" s="226">
        <v>23.5616</v>
      </c>
      <c r="I259" s="227"/>
      <c r="J259" s="223"/>
      <c r="K259" s="223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141</v>
      </c>
      <c r="AU259" s="232" t="s">
        <v>83</v>
      </c>
      <c r="AV259" s="15" t="s">
        <v>151</v>
      </c>
      <c r="AW259" s="15" t="s">
        <v>143</v>
      </c>
      <c r="AX259" s="15" t="s">
        <v>73</v>
      </c>
      <c r="AY259" s="232" t="s">
        <v>130</v>
      </c>
    </row>
    <row r="260" spans="2:51" s="14" customFormat="1" ht="11.25">
      <c r="B260" s="200"/>
      <c r="C260" s="201"/>
      <c r="D260" s="190" t="s">
        <v>141</v>
      </c>
      <c r="E260" s="202" t="s">
        <v>19</v>
      </c>
      <c r="F260" s="203" t="s">
        <v>146</v>
      </c>
      <c r="G260" s="201"/>
      <c r="H260" s="204">
        <v>275.8526</v>
      </c>
      <c r="I260" s="205"/>
      <c r="J260" s="201"/>
      <c r="K260" s="201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141</v>
      </c>
      <c r="AU260" s="210" t="s">
        <v>83</v>
      </c>
      <c r="AV260" s="14" t="s">
        <v>137</v>
      </c>
      <c r="AW260" s="14" t="s">
        <v>143</v>
      </c>
      <c r="AX260" s="14" t="s">
        <v>81</v>
      </c>
      <c r="AY260" s="210" t="s">
        <v>130</v>
      </c>
    </row>
    <row r="261" spans="1:65" s="2" customFormat="1" ht="24.2" customHeight="1">
      <c r="A261" s="35"/>
      <c r="B261" s="36"/>
      <c r="C261" s="170" t="s">
        <v>369</v>
      </c>
      <c r="D261" s="170" t="s">
        <v>132</v>
      </c>
      <c r="E261" s="171" t="s">
        <v>370</v>
      </c>
      <c r="F261" s="172" t="s">
        <v>371</v>
      </c>
      <c r="G261" s="173" t="s">
        <v>283</v>
      </c>
      <c r="H261" s="174">
        <v>68.1</v>
      </c>
      <c r="I261" s="175"/>
      <c r="J261" s="176">
        <f>ROUND(I261*H261,2)</f>
        <v>0</v>
      </c>
      <c r="K261" s="172" t="s">
        <v>136</v>
      </c>
      <c r="L261" s="40"/>
      <c r="M261" s="177" t="s">
        <v>19</v>
      </c>
      <c r="N261" s="178" t="s">
        <v>44</v>
      </c>
      <c r="O261" s="65"/>
      <c r="P261" s="179">
        <f>O261*H261</f>
        <v>0</v>
      </c>
      <c r="Q261" s="179">
        <v>3E-05</v>
      </c>
      <c r="R261" s="179">
        <f>Q261*H261</f>
        <v>0.0020429999999999997</v>
      </c>
      <c r="S261" s="179">
        <v>0</v>
      </c>
      <c r="T261" s="180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1" t="s">
        <v>137</v>
      </c>
      <c r="AT261" s="181" t="s">
        <v>132</v>
      </c>
      <c r="AU261" s="181" t="s">
        <v>83</v>
      </c>
      <c r="AY261" s="18" t="s">
        <v>130</v>
      </c>
      <c r="BE261" s="182">
        <f>IF(N261="základní",J261,0)</f>
        <v>0</v>
      </c>
      <c r="BF261" s="182">
        <f>IF(N261="snížená",J261,0)</f>
        <v>0</v>
      </c>
      <c r="BG261" s="182">
        <f>IF(N261="zákl. přenesená",J261,0)</f>
        <v>0</v>
      </c>
      <c r="BH261" s="182">
        <f>IF(N261="sníž. přenesená",J261,0)</f>
        <v>0</v>
      </c>
      <c r="BI261" s="182">
        <f>IF(N261="nulová",J261,0)</f>
        <v>0</v>
      </c>
      <c r="BJ261" s="18" t="s">
        <v>81</v>
      </c>
      <c r="BK261" s="182">
        <f>ROUND(I261*H261,2)</f>
        <v>0</v>
      </c>
      <c r="BL261" s="18" t="s">
        <v>137</v>
      </c>
      <c r="BM261" s="181" t="s">
        <v>372</v>
      </c>
    </row>
    <row r="262" spans="1:47" s="2" customFormat="1" ht="11.25">
      <c r="A262" s="35"/>
      <c r="B262" s="36"/>
      <c r="C262" s="37"/>
      <c r="D262" s="183" t="s">
        <v>139</v>
      </c>
      <c r="E262" s="37"/>
      <c r="F262" s="184" t="s">
        <v>373</v>
      </c>
      <c r="G262" s="37"/>
      <c r="H262" s="37"/>
      <c r="I262" s="185"/>
      <c r="J262" s="37"/>
      <c r="K262" s="37"/>
      <c r="L262" s="40"/>
      <c r="M262" s="186"/>
      <c r="N262" s="187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139</v>
      </c>
      <c r="AU262" s="18" t="s">
        <v>83</v>
      </c>
    </row>
    <row r="263" spans="1:65" s="2" customFormat="1" ht="24.2" customHeight="1">
      <c r="A263" s="35"/>
      <c r="B263" s="36"/>
      <c r="C263" s="212" t="s">
        <v>374</v>
      </c>
      <c r="D263" s="212" t="s">
        <v>213</v>
      </c>
      <c r="E263" s="213" t="s">
        <v>375</v>
      </c>
      <c r="F263" s="214" t="s">
        <v>376</v>
      </c>
      <c r="G263" s="215" t="s">
        <v>283</v>
      </c>
      <c r="H263" s="216">
        <v>74.91</v>
      </c>
      <c r="I263" s="217"/>
      <c r="J263" s="218">
        <f>ROUND(I263*H263,2)</f>
        <v>0</v>
      </c>
      <c r="K263" s="214" t="s">
        <v>136</v>
      </c>
      <c r="L263" s="219"/>
      <c r="M263" s="220" t="s">
        <v>19</v>
      </c>
      <c r="N263" s="221" t="s">
        <v>44</v>
      </c>
      <c r="O263" s="65"/>
      <c r="P263" s="179">
        <f>O263*H263</f>
        <v>0</v>
      </c>
      <c r="Q263" s="179">
        <v>0.00052</v>
      </c>
      <c r="R263" s="179">
        <f>Q263*H263</f>
        <v>0.03895319999999999</v>
      </c>
      <c r="S263" s="179">
        <v>0</v>
      </c>
      <c r="T263" s="18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1" t="s">
        <v>182</v>
      </c>
      <c r="AT263" s="181" t="s">
        <v>213</v>
      </c>
      <c r="AU263" s="181" t="s">
        <v>83</v>
      </c>
      <c r="AY263" s="18" t="s">
        <v>130</v>
      </c>
      <c r="BE263" s="182">
        <f>IF(N263="základní",J263,0)</f>
        <v>0</v>
      </c>
      <c r="BF263" s="182">
        <f>IF(N263="snížená",J263,0)</f>
        <v>0</v>
      </c>
      <c r="BG263" s="182">
        <f>IF(N263="zákl. přenesená",J263,0)</f>
        <v>0</v>
      </c>
      <c r="BH263" s="182">
        <f>IF(N263="sníž. přenesená",J263,0)</f>
        <v>0</v>
      </c>
      <c r="BI263" s="182">
        <f>IF(N263="nulová",J263,0)</f>
        <v>0</v>
      </c>
      <c r="BJ263" s="18" t="s">
        <v>81</v>
      </c>
      <c r="BK263" s="182">
        <f>ROUND(I263*H263,2)</f>
        <v>0</v>
      </c>
      <c r="BL263" s="18" t="s">
        <v>137</v>
      </c>
      <c r="BM263" s="181" t="s">
        <v>377</v>
      </c>
    </row>
    <row r="264" spans="2:51" s="13" customFormat="1" ht="11.25">
      <c r="B264" s="188"/>
      <c r="C264" s="189"/>
      <c r="D264" s="190" t="s">
        <v>141</v>
      </c>
      <c r="E264" s="191" t="s">
        <v>19</v>
      </c>
      <c r="F264" s="192" t="s">
        <v>378</v>
      </c>
      <c r="G264" s="189"/>
      <c r="H264" s="193">
        <v>68.1</v>
      </c>
      <c r="I264" s="194"/>
      <c r="J264" s="189"/>
      <c r="K264" s="189"/>
      <c r="L264" s="195"/>
      <c r="M264" s="196"/>
      <c r="N264" s="197"/>
      <c r="O264" s="197"/>
      <c r="P264" s="197"/>
      <c r="Q264" s="197"/>
      <c r="R264" s="197"/>
      <c r="S264" s="197"/>
      <c r="T264" s="198"/>
      <c r="AT264" s="199" t="s">
        <v>141</v>
      </c>
      <c r="AU264" s="199" t="s">
        <v>83</v>
      </c>
      <c r="AV264" s="13" t="s">
        <v>83</v>
      </c>
      <c r="AW264" s="13" t="s">
        <v>143</v>
      </c>
      <c r="AX264" s="13" t="s">
        <v>81</v>
      </c>
      <c r="AY264" s="199" t="s">
        <v>130</v>
      </c>
    </row>
    <row r="265" spans="2:51" s="13" customFormat="1" ht="11.25">
      <c r="B265" s="188"/>
      <c r="C265" s="189"/>
      <c r="D265" s="190" t="s">
        <v>141</v>
      </c>
      <c r="E265" s="189"/>
      <c r="F265" s="192" t="s">
        <v>379</v>
      </c>
      <c r="G265" s="189"/>
      <c r="H265" s="193">
        <v>74.91</v>
      </c>
      <c r="I265" s="194"/>
      <c r="J265" s="189"/>
      <c r="K265" s="189"/>
      <c r="L265" s="195"/>
      <c r="M265" s="196"/>
      <c r="N265" s="197"/>
      <c r="O265" s="197"/>
      <c r="P265" s="197"/>
      <c r="Q265" s="197"/>
      <c r="R265" s="197"/>
      <c r="S265" s="197"/>
      <c r="T265" s="198"/>
      <c r="AT265" s="199" t="s">
        <v>141</v>
      </c>
      <c r="AU265" s="199" t="s">
        <v>83</v>
      </c>
      <c r="AV265" s="13" t="s">
        <v>83</v>
      </c>
      <c r="AW265" s="13" t="s">
        <v>4</v>
      </c>
      <c r="AX265" s="13" t="s">
        <v>81</v>
      </c>
      <c r="AY265" s="199" t="s">
        <v>130</v>
      </c>
    </row>
    <row r="266" spans="1:65" s="2" customFormat="1" ht="55.5" customHeight="1">
      <c r="A266" s="35"/>
      <c r="B266" s="36"/>
      <c r="C266" s="170" t="s">
        <v>380</v>
      </c>
      <c r="D266" s="170" t="s">
        <v>132</v>
      </c>
      <c r="E266" s="171" t="s">
        <v>381</v>
      </c>
      <c r="F266" s="172" t="s">
        <v>382</v>
      </c>
      <c r="G266" s="173" t="s">
        <v>283</v>
      </c>
      <c r="H266" s="174">
        <v>88.17</v>
      </c>
      <c r="I266" s="175"/>
      <c r="J266" s="176">
        <f>ROUND(I266*H266,2)</f>
        <v>0</v>
      </c>
      <c r="K266" s="172" t="s">
        <v>136</v>
      </c>
      <c r="L266" s="40"/>
      <c r="M266" s="177" t="s">
        <v>19</v>
      </c>
      <c r="N266" s="178" t="s">
        <v>44</v>
      </c>
      <c r="O266" s="65"/>
      <c r="P266" s="179">
        <f>O266*H266</f>
        <v>0</v>
      </c>
      <c r="Q266" s="179">
        <v>0</v>
      </c>
      <c r="R266" s="179">
        <f>Q266*H266</f>
        <v>0</v>
      </c>
      <c r="S266" s="179">
        <v>0</v>
      </c>
      <c r="T266" s="180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1" t="s">
        <v>137</v>
      </c>
      <c r="AT266" s="181" t="s">
        <v>132</v>
      </c>
      <c r="AU266" s="181" t="s">
        <v>83</v>
      </c>
      <c r="AY266" s="18" t="s">
        <v>130</v>
      </c>
      <c r="BE266" s="182">
        <f>IF(N266="základní",J266,0)</f>
        <v>0</v>
      </c>
      <c r="BF266" s="182">
        <f>IF(N266="snížená",J266,0)</f>
        <v>0</v>
      </c>
      <c r="BG266" s="182">
        <f>IF(N266="zákl. přenesená",J266,0)</f>
        <v>0</v>
      </c>
      <c r="BH266" s="182">
        <f>IF(N266="sníž. přenesená",J266,0)</f>
        <v>0</v>
      </c>
      <c r="BI266" s="182">
        <f>IF(N266="nulová",J266,0)</f>
        <v>0</v>
      </c>
      <c r="BJ266" s="18" t="s">
        <v>81</v>
      </c>
      <c r="BK266" s="182">
        <f>ROUND(I266*H266,2)</f>
        <v>0</v>
      </c>
      <c r="BL266" s="18" t="s">
        <v>137</v>
      </c>
      <c r="BM266" s="181" t="s">
        <v>383</v>
      </c>
    </row>
    <row r="267" spans="1:47" s="2" customFormat="1" ht="11.25">
      <c r="A267" s="35"/>
      <c r="B267" s="36"/>
      <c r="C267" s="37"/>
      <c r="D267" s="183" t="s">
        <v>139</v>
      </c>
      <c r="E267" s="37"/>
      <c r="F267" s="184" t="s">
        <v>384</v>
      </c>
      <c r="G267" s="37"/>
      <c r="H267" s="37"/>
      <c r="I267" s="185"/>
      <c r="J267" s="37"/>
      <c r="K267" s="37"/>
      <c r="L267" s="40"/>
      <c r="M267" s="186"/>
      <c r="N267" s="187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139</v>
      </c>
      <c r="AU267" s="18" t="s">
        <v>83</v>
      </c>
    </row>
    <row r="268" spans="1:65" s="2" customFormat="1" ht="24.2" customHeight="1">
      <c r="A268" s="35"/>
      <c r="B268" s="36"/>
      <c r="C268" s="212" t="s">
        <v>385</v>
      </c>
      <c r="D268" s="212" t="s">
        <v>213</v>
      </c>
      <c r="E268" s="213" t="s">
        <v>386</v>
      </c>
      <c r="F268" s="214" t="s">
        <v>387</v>
      </c>
      <c r="G268" s="215" t="s">
        <v>283</v>
      </c>
      <c r="H268" s="216">
        <v>96.987</v>
      </c>
      <c r="I268" s="217"/>
      <c r="J268" s="218">
        <f>ROUND(I268*H268,2)</f>
        <v>0</v>
      </c>
      <c r="K268" s="214" t="s">
        <v>136</v>
      </c>
      <c r="L268" s="219"/>
      <c r="M268" s="220" t="s">
        <v>19</v>
      </c>
      <c r="N268" s="221" t="s">
        <v>44</v>
      </c>
      <c r="O268" s="65"/>
      <c r="P268" s="179">
        <f>O268*H268</f>
        <v>0</v>
      </c>
      <c r="Q268" s="179">
        <v>4E-05</v>
      </c>
      <c r="R268" s="179">
        <f>Q268*H268</f>
        <v>0.0038794800000000003</v>
      </c>
      <c r="S268" s="179">
        <v>0</v>
      </c>
      <c r="T268" s="180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1" t="s">
        <v>182</v>
      </c>
      <c r="AT268" s="181" t="s">
        <v>213</v>
      </c>
      <c r="AU268" s="181" t="s">
        <v>83</v>
      </c>
      <c r="AY268" s="18" t="s">
        <v>130</v>
      </c>
      <c r="BE268" s="182">
        <f>IF(N268="základní",J268,0)</f>
        <v>0</v>
      </c>
      <c r="BF268" s="182">
        <f>IF(N268="snížená",J268,0)</f>
        <v>0</v>
      </c>
      <c r="BG268" s="182">
        <f>IF(N268="zákl. přenesená",J268,0)</f>
        <v>0</v>
      </c>
      <c r="BH268" s="182">
        <f>IF(N268="sníž. přenesená",J268,0)</f>
        <v>0</v>
      </c>
      <c r="BI268" s="182">
        <f>IF(N268="nulová",J268,0)</f>
        <v>0</v>
      </c>
      <c r="BJ268" s="18" t="s">
        <v>81</v>
      </c>
      <c r="BK268" s="182">
        <f>ROUND(I268*H268,2)</f>
        <v>0</v>
      </c>
      <c r="BL268" s="18" t="s">
        <v>137</v>
      </c>
      <c r="BM268" s="181" t="s">
        <v>388</v>
      </c>
    </row>
    <row r="269" spans="2:51" s="13" customFormat="1" ht="22.5">
      <c r="B269" s="188"/>
      <c r="C269" s="189"/>
      <c r="D269" s="190" t="s">
        <v>141</v>
      </c>
      <c r="E269" s="191" t="s">
        <v>19</v>
      </c>
      <c r="F269" s="192" t="s">
        <v>389</v>
      </c>
      <c r="G269" s="189"/>
      <c r="H269" s="193">
        <v>44.37</v>
      </c>
      <c r="I269" s="194"/>
      <c r="J269" s="189"/>
      <c r="K269" s="189"/>
      <c r="L269" s="195"/>
      <c r="M269" s="196"/>
      <c r="N269" s="197"/>
      <c r="O269" s="197"/>
      <c r="P269" s="197"/>
      <c r="Q269" s="197"/>
      <c r="R269" s="197"/>
      <c r="S269" s="197"/>
      <c r="T269" s="198"/>
      <c r="AT269" s="199" t="s">
        <v>141</v>
      </c>
      <c r="AU269" s="199" t="s">
        <v>83</v>
      </c>
      <c r="AV269" s="13" t="s">
        <v>83</v>
      </c>
      <c r="AW269" s="13" t="s">
        <v>143</v>
      </c>
      <c r="AX269" s="13" t="s">
        <v>73</v>
      </c>
      <c r="AY269" s="199" t="s">
        <v>130</v>
      </c>
    </row>
    <row r="270" spans="2:51" s="13" customFormat="1" ht="11.25">
      <c r="B270" s="188"/>
      <c r="C270" s="189"/>
      <c r="D270" s="190" t="s">
        <v>141</v>
      </c>
      <c r="E270" s="191" t="s">
        <v>19</v>
      </c>
      <c r="F270" s="192" t="s">
        <v>390</v>
      </c>
      <c r="G270" s="189"/>
      <c r="H270" s="193">
        <v>37.8</v>
      </c>
      <c r="I270" s="194"/>
      <c r="J270" s="189"/>
      <c r="K270" s="189"/>
      <c r="L270" s="195"/>
      <c r="M270" s="196"/>
      <c r="N270" s="197"/>
      <c r="O270" s="197"/>
      <c r="P270" s="197"/>
      <c r="Q270" s="197"/>
      <c r="R270" s="197"/>
      <c r="S270" s="197"/>
      <c r="T270" s="198"/>
      <c r="AT270" s="199" t="s">
        <v>141</v>
      </c>
      <c r="AU270" s="199" t="s">
        <v>83</v>
      </c>
      <c r="AV270" s="13" t="s">
        <v>83</v>
      </c>
      <c r="AW270" s="13" t="s">
        <v>143</v>
      </c>
      <c r="AX270" s="13" t="s">
        <v>73</v>
      </c>
      <c r="AY270" s="199" t="s">
        <v>130</v>
      </c>
    </row>
    <row r="271" spans="2:51" s="13" customFormat="1" ht="11.25">
      <c r="B271" s="188"/>
      <c r="C271" s="189"/>
      <c r="D271" s="190" t="s">
        <v>141</v>
      </c>
      <c r="E271" s="191" t="s">
        <v>19</v>
      </c>
      <c r="F271" s="192" t="s">
        <v>391</v>
      </c>
      <c r="G271" s="189"/>
      <c r="H271" s="193">
        <v>6</v>
      </c>
      <c r="I271" s="194"/>
      <c r="J271" s="189"/>
      <c r="K271" s="189"/>
      <c r="L271" s="195"/>
      <c r="M271" s="196"/>
      <c r="N271" s="197"/>
      <c r="O271" s="197"/>
      <c r="P271" s="197"/>
      <c r="Q271" s="197"/>
      <c r="R271" s="197"/>
      <c r="S271" s="197"/>
      <c r="T271" s="198"/>
      <c r="AT271" s="199" t="s">
        <v>141</v>
      </c>
      <c r="AU271" s="199" t="s">
        <v>83</v>
      </c>
      <c r="AV271" s="13" t="s">
        <v>83</v>
      </c>
      <c r="AW271" s="13" t="s">
        <v>143</v>
      </c>
      <c r="AX271" s="13" t="s">
        <v>73</v>
      </c>
      <c r="AY271" s="199" t="s">
        <v>130</v>
      </c>
    </row>
    <row r="272" spans="2:51" s="14" customFormat="1" ht="11.25">
      <c r="B272" s="200"/>
      <c r="C272" s="201"/>
      <c r="D272" s="190" t="s">
        <v>141</v>
      </c>
      <c r="E272" s="202" t="s">
        <v>19</v>
      </c>
      <c r="F272" s="203" t="s">
        <v>146</v>
      </c>
      <c r="G272" s="201"/>
      <c r="H272" s="204">
        <v>88.17</v>
      </c>
      <c r="I272" s="205"/>
      <c r="J272" s="201"/>
      <c r="K272" s="201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141</v>
      </c>
      <c r="AU272" s="210" t="s">
        <v>83</v>
      </c>
      <c r="AV272" s="14" t="s">
        <v>137</v>
      </c>
      <c r="AW272" s="14" t="s">
        <v>143</v>
      </c>
      <c r="AX272" s="14" t="s">
        <v>81</v>
      </c>
      <c r="AY272" s="210" t="s">
        <v>130</v>
      </c>
    </row>
    <row r="273" spans="2:51" s="13" customFormat="1" ht="11.25">
      <c r="B273" s="188"/>
      <c r="C273" s="189"/>
      <c r="D273" s="190" t="s">
        <v>141</v>
      </c>
      <c r="E273" s="189"/>
      <c r="F273" s="192" t="s">
        <v>392</v>
      </c>
      <c r="G273" s="189"/>
      <c r="H273" s="193">
        <v>96.987</v>
      </c>
      <c r="I273" s="194"/>
      <c r="J273" s="189"/>
      <c r="K273" s="189"/>
      <c r="L273" s="195"/>
      <c r="M273" s="196"/>
      <c r="N273" s="197"/>
      <c r="O273" s="197"/>
      <c r="P273" s="197"/>
      <c r="Q273" s="197"/>
      <c r="R273" s="197"/>
      <c r="S273" s="197"/>
      <c r="T273" s="198"/>
      <c r="AT273" s="199" t="s">
        <v>141</v>
      </c>
      <c r="AU273" s="199" t="s">
        <v>83</v>
      </c>
      <c r="AV273" s="13" t="s">
        <v>83</v>
      </c>
      <c r="AW273" s="13" t="s">
        <v>4</v>
      </c>
      <c r="AX273" s="13" t="s">
        <v>81</v>
      </c>
      <c r="AY273" s="199" t="s">
        <v>130</v>
      </c>
    </row>
    <row r="274" spans="1:65" s="2" customFormat="1" ht="24.2" customHeight="1">
      <c r="A274" s="35"/>
      <c r="B274" s="36"/>
      <c r="C274" s="170" t="s">
        <v>393</v>
      </c>
      <c r="D274" s="170" t="s">
        <v>132</v>
      </c>
      <c r="E274" s="171" t="s">
        <v>394</v>
      </c>
      <c r="F274" s="172" t="s">
        <v>395</v>
      </c>
      <c r="G274" s="173" t="s">
        <v>283</v>
      </c>
      <c r="H274" s="174">
        <v>236.48</v>
      </c>
      <c r="I274" s="175"/>
      <c r="J274" s="176">
        <f>ROUND(I274*H274,2)</f>
        <v>0</v>
      </c>
      <c r="K274" s="172" t="s">
        <v>136</v>
      </c>
      <c r="L274" s="40"/>
      <c r="M274" s="177" t="s">
        <v>19</v>
      </c>
      <c r="N274" s="178" t="s">
        <v>44</v>
      </c>
      <c r="O274" s="65"/>
      <c r="P274" s="179">
        <f>O274*H274</f>
        <v>0</v>
      </c>
      <c r="Q274" s="179">
        <v>0</v>
      </c>
      <c r="R274" s="179">
        <f>Q274*H274</f>
        <v>0</v>
      </c>
      <c r="S274" s="179">
        <v>0</v>
      </c>
      <c r="T274" s="18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1" t="s">
        <v>137</v>
      </c>
      <c r="AT274" s="181" t="s">
        <v>132</v>
      </c>
      <c r="AU274" s="181" t="s">
        <v>83</v>
      </c>
      <c r="AY274" s="18" t="s">
        <v>130</v>
      </c>
      <c r="BE274" s="182">
        <f>IF(N274="základní",J274,0)</f>
        <v>0</v>
      </c>
      <c r="BF274" s="182">
        <f>IF(N274="snížená",J274,0)</f>
        <v>0</v>
      </c>
      <c r="BG274" s="182">
        <f>IF(N274="zákl. přenesená",J274,0)</f>
        <v>0</v>
      </c>
      <c r="BH274" s="182">
        <f>IF(N274="sníž. přenesená",J274,0)</f>
        <v>0</v>
      </c>
      <c r="BI274" s="182">
        <f>IF(N274="nulová",J274,0)</f>
        <v>0</v>
      </c>
      <c r="BJ274" s="18" t="s">
        <v>81</v>
      </c>
      <c r="BK274" s="182">
        <f>ROUND(I274*H274,2)</f>
        <v>0</v>
      </c>
      <c r="BL274" s="18" t="s">
        <v>137</v>
      </c>
      <c r="BM274" s="181" t="s">
        <v>396</v>
      </c>
    </row>
    <row r="275" spans="1:47" s="2" customFormat="1" ht="11.25">
      <c r="A275" s="35"/>
      <c r="B275" s="36"/>
      <c r="C275" s="37"/>
      <c r="D275" s="183" t="s">
        <v>139</v>
      </c>
      <c r="E275" s="37"/>
      <c r="F275" s="184" t="s">
        <v>397</v>
      </c>
      <c r="G275" s="37"/>
      <c r="H275" s="37"/>
      <c r="I275" s="185"/>
      <c r="J275" s="37"/>
      <c r="K275" s="37"/>
      <c r="L275" s="40"/>
      <c r="M275" s="186"/>
      <c r="N275" s="187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139</v>
      </c>
      <c r="AU275" s="18" t="s">
        <v>83</v>
      </c>
    </row>
    <row r="276" spans="1:65" s="2" customFormat="1" ht="24.2" customHeight="1">
      <c r="A276" s="35"/>
      <c r="B276" s="36"/>
      <c r="C276" s="212" t="s">
        <v>398</v>
      </c>
      <c r="D276" s="212" t="s">
        <v>213</v>
      </c>
      <c r="E276" s="213" t="s">
        <v>399</v>
      </c>
      <c r="F276" s="214" t="s">
        <v>400</v>
      </c>
      <c r="G276" s="215" t="s">
        <v>283</v>
      </c>
      <c r="H276" s="216">
        <v>93.511</v>
      </c>
      <c r="I276" s="217"/>
      <c r="J276" s="218">
        <f>ROUND(I276*H276,2)</f>
        <v>0</v>
      </c>
      <c r="K276" s="214" t="s">
        <v>136</v>
      </c>
      <c r="L276" s="219"/>
      <c r="M276" s="220" t="s">
        <v>19</v>
      </c>
      <c r="N276" s="221" t="s">
        <v>44</v>
      </c>
      <c r="O276" s="65"/>
      <c r="P276" s="179">
        <f>O276*H276</f>
        <v>0</v>
      </c>
      <c r="Q276" s="179">
        <v>0.0003</v>
      </c>
      <c r="R276" s="179">
        <f>Q276*H276</f>
        <v>0.028053299999999996</v>
      </c>
      <c r="S276" s="179">
        <v>0</v>
      </c>
      <c r="T276" s="180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1" t="s">
        <v>182</v>
      </c>
      <c r="AT276" s="181" t="s">
        <v>213</v>
      </c>
      <c r="AU276" s="181" t="s">
        <v>83</v>
      </c>
      <c r="AY276" s="18" t="s">
        <v>130</v>
      </c>
      <c r="BE276" s="182">
        <f>IF(N276="základní",J276,0)</f>
        <v>0</v>
      </c>
      <c r="BF276" s="182">
        <f>IF(N276="snížená",J276,0)</f>
        <v>0</v>
      </c>
      <c r="BG276" s="182">
        <f>IF(N276="zákl. přenesená",J276,0)</f>
        <v>0</v>
      </c>
      <c r="BH276" s="182">
        <f>IF(N276="sníž. přenesená",J276,0)</f>
        <v>0</v>
      </c>
      <c r="BI276" s="182">
        <f>IF(N276="nulová",J276,0)</f>
        <v>0</v>
      </c>
      <c r="BJ276" s="18" t="s">
        <v>81</v>
      </c>
      <c r="BK276" s="182">
        <f>ROUND(I276*H276,2)</f>
        <v>0</v>
      </c>
      <c r="BL276" s="18" t="s">
        <v>137</v>
      </c>
      <c r="BM276" s="181" t="s">
        <v>401</v>
      </c>
    </row>
    <row r="277" spans="2:51" s="13" customFormat="1" ht="11.25">
      <c r="B277" s="188"/>
      <c r="C277" s="189"/>
      <c r="D277" s="190" t="s">
        <v>141</v>
      </c>
      <c r="E277" s="191" t="s">
        <v>19</v>
      </c>
      <c r="F277" s="192" t="s">
        <v>402</v>
      </c>
      <c r="G277" s="189"/>
      <c r="H277" s="193">
        <v>36.55</v>
      </c>
      <c r="I277" s="194"/>
      <c r="J277" s="189"/>
      <c r="K277" s="189"/>
      <c r="L277" s="195"/>
      <c r="M277" s="196"/>
      <c r="N277" s="197"/>
      <c r="O277" s="197"/>
      <c r="P277" s="197"/>
      <c r="Q277" s="197"/>
      <c r="R277" s="197"/>
      <c r="S277" s="197"/>
      <c r="T277" s="198"/>
      <c r="AT277" s="199" t="s">
        <v>141</v>
      </c>
      <c r="AU277" s="199" t="s">
        <v>83</v>
      </c>
      <c r="AV277" s="13" t="s">
        <v>83</v>
      </c>
      <c r="AW277" s="13" t="s">
        <v>143</v>
      </c>
      <c r="AX277" s="13" t="s">
        <v>73</v>
      </c>
      <c r="AY277" s="199" t="s">
        <v>130</v>
      </c>
    </row>
    <row r="278" spans="2:51" s="13" customFormat="1" ht="11.25">
      <c r="B278" s="188"/>
      <c r="C278" s="189"/>
      <c r="D278" s="190" t="s">
        <v>141</v>
      </c>
      <c r="E278" s="191" t="s">
        <v>19</v>
      </c>
      <c r="F278" s="192" t="s">
        <v>403</v>
      </c>
      <c r="G278" s="189"/>
      <c r="H278" s="193">
        <v>48.46</v>
      </c>
      <c r="I278" s="194"/>
      <c r="J278" s="189"/>
      <c r="K278" s="189"/>
      <c r="L278" s="195"/>
      <c r="M278" s="196"/>
      <c r="N278" s="197"/>
      <c r="O278" s="197"/>
      <c r="P278" s="197"/>
      <c r="Q278" s="197"/>
      <c r="R278" s="197"/>
      <c r="S278" s="197"/>
      <c r="T278" s="198"/>
      <c r="AT278" s="199" t="s">
        <v>141</v>
      </c>
      <c r="AU278" s="199" t="s">
        <v>83</v>
      </c>
      <c r="AV278" s="13" t="s">
        <v>83</v>
      </c>
      <c r="AW278" s="13" t="s">
        <v>143</v>
      </c>
      <c r="AX278" s="13" t="s">
        <v>73</v>
      </c>
      <c r="AY278" s="199" t="s">
        <v>130</v>
      </c>
    </row>
    <row r="279" spans="2:51" s="14" customFormat="1" ht="11.25">
      <c r="B279" s="200"/>
      <c r="C279" s="201"/>
      <c r="D279" s="190" t="s">
        <v>141</v>
      </c>
      <c r="E279" s="202" t="s">
        <v>19</v>
      </c>
      <c r="F279" s="203" t="s">
        <v>146</v>
      </c>
      <c r="G279" s="201"/>
      <c r="H279" s="204">
        <v>85.01</v>
      </c>
      <c r="I279" s="205"/>
      <c r="J279" s="201"/>
      <c r="K279" s="201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141</v>
      </c>
      <c r="AU279" s="210" t="s">
        <v>83</v>
      </c>
      <c r="AV279" s="14" t="s">
        <v>137</v>
      </c>
      <c r="AW279" s="14" t="s">
        <v>143</v>
      </c>
      <c r="AX279" s="14" t="s">
        <v>81</v>
      </c>
      <c r="AY279" s="210" t="s">
        <v>130</v>
      </c>
    </row>
    <row r="280" spans="2:51" s="13" customFormat="1" ht="11.25">
      <c r="B280" s="188"/>
      <c r="C280" s="189"/>
      <c r="D280" s="190" t="s">
        <v>141</v>
      </c>
      <c r="E280" s="189"/>
      <c r="F280" s="192" t="s">
        <v>404</v>
      </c>
      <c r="G280" s="189"/>
      <c r="H280" s="193">
        <v>93.511</v>
      </c>
      <c r="I280" s="194"/>
      <c r="J280" s="189"/>
      <c r="K280" s="189"/>
      <c r="L280" s="195"/>
      <c r="M280" s="196"/>
      <c r="N280" s="197"/>
      <c r="O280" s="197"/>
      <c r="P280" s="197"/>
      <c r="Q280" s="197"/>
      <c r="R280" s="197"/>
      <c r="S280" s="197"/>
      <c r="T280" s="198"/>
      <c r="AT280" s="199" t="s">
        <v>141</v>
      </c>
      <c r="AU280" s="199" t="s">
        <v>83</v>
      </c>
      <c r="AV280" s="13" t="s">
        <v>83</v>
      </c>
      <c r="AW280" s="13" t="s">
        <v>4</v>
      </c>
      <c r="AX280" s="13" t="s">
        <v>81</v>
      </c>
      <c r="AY280" s="199" t="s">
        <v>130</v>
      </c>
    </row>
    <row r="281" spans="1:65" s="2" customFormat="1" ht="16.5" customHeight="1">
      <c r="A281" s="35"/>
      <c r="B281" s="36"/>
      <c r="C281" s="212" t="s">
        <v>405</v>
      </c>
      <c r="D281" s="212" t="s">
        <v>213</v>
      </c>
      <c r="E281" s="213" t="s">
        <v>406</v>
      </c>
      <c r="F281" s="214" t="s">
        <v>407</v>
      </c>
      <c r="G281" s="215" t="s">
        <v>283</v>
      </c>
      <c r="H281" s="216">
        <v>36.63</v>
      </c>
      <c r="I281" s="217"/>
      <c r="J281" s="218">
        <f>ROUND(I281*H281,2)</f>
        <v>0</v>
      </c>
      <c r="K281" s="214" t="s">
        <v>136</v>
      </c>
      <c r="L281" s="219"/>
      <c r="M281" s="220" t="s">
        <v>19</v>
      </c>
      <c r="N281" s="221" t="s">
        <v>44</v>
      </c>
      <c r="O281" s="65"/>
      <c r="P281" s="179">
        <f>O281*H281</f>
        <v>0</v>
      </c>
      <c r="Q281" s="179">
        <v>0.0003</v>
      </c>
      <c r="R281" s="179">
        <f>Q281*H281</f>
        <v>0.010989</v>
      </c>
      <c r="S281" s="179">
        <v>0</v>
      </c>
      <c r="T281" s="180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1" t="s">
        <v>182</v>
      </c>
      <c r="AT281" s="181" t="s">
        <v>213</v>
      </c>
      <c r="AU281" s="181" t="s">
        <v>83</v>
      </c>
      <c r="AY281" s="18" t="s">
        <v>130</v>
      </c>
      <c r="BE281" s="182">
        <f>IF(N281="základní",J281,0)</f>
        <v>0</v>
      </c>
      <c r="BF281" s="182">
        <f>IF(N281="snížená",J281,0)</f>
        <v>0</v>
      </c>
      <c r="BG281" s="182">
        <f>IF(N281="zákl. přenesená",J281,0)</f>
        <v>0</v>
      </c>
      <c r="BH281" s="182">
        <f>IF(N281="sníž. přenesená",J281,0)</f>
        <v>0</v>
      </c>
      <c r="BI281" s="182">
        <f>IF(N281="nulová",J281,0)</f>
        <v>0</v>
      </c>
      <c r="BJ281" s="18" t="s">
        <v>81</v>
      </c>
      <c r="BK281" s="182">
        <f>ROUND(I281*H281,2)</f>
        <v>0</v>
      </c>
      <c r="BL281" s="18" t="s">
        <v>137</v>
      </c>
      <c r="BM281" s="181" t="s">
        <v>408</v>
      </c>
    </row>
    <row r="282" spans="2:51" s="16" customFormat="1" ht="11.25">
      <c r="B282" s="233"/>
      <c r="C282" s="234"/>
      <c r="D282" s="190" t="s">
        <v>141</v>
      </c>
      <c r="E282" s="235" t="s">
        <v>19</v>
      </c>
      <c r="F282" s="236" t="s">
        <v>409</v>
      </c>
      <c r="G282" s="234"/>
      <c r="H282" s="235" t="s">
        <v>19</v>
      </c>
      <c r="I282" s="237"/>
      <c r="J282" s="234"/>
      <c r="K282" s="234"/>
      <c r="L282" s="238"/>
      <c r="M282" s="239"/>
      <c r="N282" s="240"/>
      <c r="O282" s="240"/>
      <c r="P282" s="240"/>
      <c r="Q282" s="240"/>
      <c r="R282" s="240"/>
      <c r="S282" s="240"/>
      <c r="T282" s="241"/>
      <c r="AT282" s="242" t="s">
        <v>141</v>
      </c>
      <c r="AU282" s="242" t="s">
        <v>83</v>
      </c>
      <c r="AV282" s="16" t="s">
        <v>81</v>
      </c>
      <c r="AW282" s="16" t="s">
        <v>143</v>
      </c>
      <c r="AX282" s="16" t="s">
        <v>73</v>
      </c>
      <c r="AY282" s="242" t="s">
        <v>130</v>
      </c>
    </row>
    <row r="283" spans="2:51" s="13" customFormat="1" ht="11.25">
      <c r="B283" s="188"/>
      <c r="C283" s="189"/>
      <c r="D283" s="190" t="s">
        <v>141</v>
      </c>
      <c r="E283" s="191" t="s">
        <v>19</v>
      </c>
      <c r="F283" s="192" t="s">
        <v>410</v>
      </c>
      <c r="G283" s="189"/>
      <c r="H283" s="193">
        <v>13.7</v>
      </c>
      <c r="I283" s="194"/>
      <c r="J283" s="189"/>
      <c r="K283" s="189"/>
      <c r="L283" s="195"/>
      <c r="M283" s="196"/>
      <c r="N283" s="197"/>
      <c r="O283" s="197"/>
      <c r="P283" s="197"/>
      <c r="Q283" s="197"/>
      <c r="R283" s="197"/>
      <c r="S283" s="197"/>
      <c r="T283" s="198"/>
      <c r="AT283" s="199" t="s">
        <v>141</v>
      </c>
      <c r="AU283" s="199" t="s">
        <v>83</v>
      </c>
      <c r="AV283" s="13" t="s">
        <v>83</v>
      </c>
      <c r="AW283" s="13" t="s">
        <v>143</v>
      </c>
      <c r="AX283" s="13" t="s">
        <v>73</v>
      </c>
      <c r="AY283" s="199" t="s">
        <v>130</v>
      </c>
    </row>
    <row r="284" spans="2:51" s="13" customFormat="1" ht="11.25">
      <c r="B284" s="188"/>
      <c r="C284" s="189"/>
      <c r="D284" s="190" t="s">
        <v>141</v>
      </c>
      <c r="E284" s="191" t="s">
        <v>19</v>
      </c>
      <c r="F284" s="192" t="s">
        <v>411</v>
      </c>
      <c r="G284" s="189"/>
      <c r="H284" s="193">
        <v>16.2</v>
      </c>
      <c r="I284" s="194"/>
      <c r="J284" s="189"/>
      <c r="K284" s="189"/>
      <c r="L284" s="195"/>
      <c r="M284" s="196"/>
      <c r="N284" s="197"/>
      <c r="O284" s="197"/>
      <c r="P284" s="197"/>
      <c r="Q284" s="197"/>
      <c r="R284" s="197"/>
      <c r="S284" s="197"/>
      <c r="T284" s="198"/>
      <c r="AT284" s="199" t="s">
        <v>141</v>
      </c>
      <c r="AU284" s="199" t="s">
        <v>83</v>
      </c>
      <c r="AV284" s="13" t="s">
        <v>83</v>
      </c>
      <c r="AW284" s="13" t="s">
        <v>143</v>
      </c>
      <c r="AX284" s="13" t="s">
        <v>73</v>
      </c>
      <c r="AY284" s="199" t="s">
        <v>130</v>
      </c>
    </row>
    <row r="285" spans="2:51" s="13" customFormat="1" ht="11.25">
      <c r="B285" s="188"/>
      <c r="C285" s="189"/>
      <c r="D285" s="190" t="s">
        <v>141</v>
      </c>
      <c r="E285" s="191" t="s">
        <v>19</v>
      </c>
      <c r="F285" s="192" t="s">
        <v>412</v>
      </c>
      <c r="G285" s="189"/>
      <c r="H285" s="193">
        <v>3.4</v>
      </c>
      <c r="I285" s="194"/>
      <c r="J285" s="189"/>
      <c r="K285" s="189"/>
      <c r="L285" s="195"/>
      <c r="M285" s="196"/>
      <c r="N285" s="197"/>
      <c r="O285" s="197"/>
      <c r="P285" s="197"/>
      <c r="Q285" s="197"/>
      <c r="R285" s="197"/>
      <c r="S285" s="197"/>
      <c r="T285" s="198"/>
      <c r="AT285" s="199" t="s">
        <v>141</v>
      </c>
      <c r="AU285" s="199" t="s">
        <v>83</v>
      </c>
      <c r="AV285" s="13" t="s">
        <v>83</v>
      </c>
      <c r="AW285" s="13" t="s">
        <v>143</v>
      </c>
      <c r="AX285" s="13" t="s">
        <v>73</v>
      </c>
      <c r="AY285" s="199" t="s">
        <v>130</v>
      </c>
    </row>
    <row r="286" spans="2:51" s="14" customFormat="1" ht="11.25">
      <c r="B286" s="200"/>
      <c r="C286" s="201"/>
      <c r="D286" s="190" t="s">
        <v>141</v>
      </c>
      <c r="E286" s="202" t="s">
        <v>19</v>
      </c>
      <c r="F286" s="203" t="s">
        <v>146</v>
      </c>
      <c r="G286" s="201"/>
      <c r="H286" s="204">
        <v>33.3</v>
      </c>
      <c r="I286" s="205"/>
      <c r="J286" s="201"/>
      <c r="K286" s="201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141</v>
      </c>
      <c r="AU286" s="210" t="s">
        <v>83</v>
      </c>
      <c r="AV286" s="14" t="s">
        <v>137</v>
      </c>
      <c r="AW286" s="14" t="s">
        <v>143</v>
      </c>
      <c r="AX286" s="14" t="s">
        <v>81</v>
      </c>
      <c r="AY286" s="210" t="s">
        <v>130</v>
      </c>
    </row>
    <row r="287" spans="2:51" s="13" customFormat="1" ht="11.25">
      <c r="B287" s="188"/>
      <c r="C287" s="189"/>
      <c r="D287" s="190" t="s">
        <v>141</v>
      </c>
      <c r="E287" s="189"/>
      <c r="F287" s="192" t="s">
        <v>413</v>
      </c>
      <c r="G287" s="189"/>
      <c r="H287" s="193">
        <v>36.63</v>
      </c>
      <c r="I287" s="194"/>
      <c r="J287" s="189"/>
      <c r="K287" s="189"/>
      <c r="L287" s="195"/>
      <c r="M287" s="196"/>
      <c r="N287" s="197"/>
      <c r="O287" s="197"/>
      <c r="P287" s="197"/>
      <c r="Q287" s="197"/>
      <c r="R287" s="197"/>
      <c r="S287" s="197"/>
      <c r="T287" s="198"/>
      <c r="AT287" s="199" t="s">
        <v>141</v>
      </c>
      <c r="AU287" s="199" t="s">
        <v>83</v>
      </c>
      <c r="AV287" s="13" t="s">
        <v>83</v>
      </c>
      <c r="AW287" s="13" t="s">
        <v>4</v>
      </c>
      <c r="AX287" s="13" t="s">
        <v>81</v>
      </c>
      <c r="AY287" s="199" t="s">
        <v>130</v>
      </c>
    </row>
    <row r="288" spans="1:65" s="2" customFormat="1" ht="24.2" customHeight="1">
      <c r="A288" s="35"/>
      <c r="B288" s="36"/>
      <c r="C288" s="212" t="s">
        <v>414</v>
      </c>
      <c r="D288" s="212" t="s">
        <v>213</v>
      </c>
      <c r="E288" s="213" t="s">
        <v>415</v>
      </c>
      <c r="F288" s="214" t="s">
        <v>416</v>
      </c>
      <c r="G288" s="215" t="s">
        <v>283</v>
      </c>
      <c r="H288" s="216">
        <v>129.987</v>
      </c>
      <c r="I288" s="217"/>
      <c r="J288" s="218">
        <f>ROUND(I288*H288,2)</f>
        <v>0</v>
      </c>
      <c r="K288" s="214" t="s">
        <v>136</v>
      </c>
      <c r="L288" s="219"/>
      <c r="M288" s="220" t="s">
        <v>19</v>
      </c>
      <c r="N288" s="221" t="s">
        <v>44</v>
      </c>
      <c r="O288" s="65"/>
      <c r="P288" s="179">
        <f>O288*H288</f>
        <v>0</v>
      </c>
      <c r="Q288" s="179">
        <v>0.00012</v>
      </c>
      <c r="R288" s="179">
        <f>Q288*H288</f>
        <v>0.01559844</v>
      </c>
      <c r="S288" s="179">
        <v>0</v>
      </c>
      <c r="T288" s="180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1" t="s">
        <v>182</v>
      </c>
      <c r="AT288" s="181" t="s">
        <v>213</v>
      </c>
      <c r="AU288" s="181" t="s">
        <v>83</v>
      </c>
      <c r="AY288" s="18" t="s">
        <v>130</v>
      </c>
      <c r="BE288" s="182">
        <f>IF(N288="základní",J288,0)</f>
        <v>0</v>
      </c>
      <c r="BF288" s="182">
        <f>IF(N288="snížená",J288,0)</f>
        <v>0</v>
      </c>
      <c r="BG288" s="182">
        <f>IF(N288="zákl. přenesená",J288,0)</f>
        <v>0</v>
      </c>
      <c r="BH288" s="182">
        <f>IF(N288="sníž. přenesená",J288,0)</f>
        <v>0</v>
      </c>
      <c r="BI288" s="182">
        <f>IF(N288="nulová",J288,0)</f>
        <v>0</v>
      </c>
      <c r="BJ288" s="18" t="s">
        <v>81</v>
      </c>
      <c r="BK288" s="182">
        <f>ROUND(I288*H288,2)</f>
        <v>0</v>
      </c>
      <c r="BL288" s="18" t="s">
        <v>137</v>
      </c>
      <c r="BM288" s="181" t="s">
        <v>417</v>
      </c>
    </row>
    <row r="289" spans="2:51" s="13" customFormat="1" ht="11.25">
      <c r="B289" s="188"/>
      <c r="C289" s="189"/>
      <c r="D289" s="190" t="s">
        <v>141</v>
      </c>
      <c r="E289" s="191" t="s">
        <v>19</v>
      </c>
      <c r="F289" s="192" t="s">
        <v>418</v>
      </c>
      <c r="G289" s="189"/>
      <c r="H289" s="193">
        <v>88.17</v>
      </c>
      <c r="I289" s="194"/>
      <c r="J289" s="189"/>
      <c r="K289" s="189"/>
      <c r="L289" s="195"/>
      <c r="M289" s="196"/>
      <c r="N289" s="197"/>
      <c r="O289" s="197"/>
      <c r="P289" s="197"/>
      <c r="Q289" s="197"/>
      <c r="R289" s="197"/>
      <c r="S289" s="197"/>
      <c r="T289" s="198"/>
      <c r="AT289" s="199" t="s">
        <v>141</v>
      </c>
      <c r="AU289" s="199" t="s">
        <v>83</v>
      </c>
      <c r="AV289" s="13" t="s">
        <v>83</v>
      </c>
      <c r="AW289" s="13" t="s">
        <v>143</v>
      </c>
      <c r="AX289" s="13" t="s">
        <v>73</v>
      </c>
      <c r="AY289" s="199" t="s">
        <v>130</v>
      </c>
    </row>
    <row r="290" spans="2:51" s="13" customFormat="1" ht="11.25">
      <c r="B290" s="188"/>
      <c r="C290" s="189"/>
      <c r="D290" s="190" t="s">
        <v>141</v>
      </c>
      <c r="E290" s="191" t="s">
        <v>19</v>
      </c>
      <c r="F290" s="192" t="s">
        <v>419</v>
      </c>
      <c r="G290" s="189"/>
      <c r="H290" s="193">
        <v>30</v>
      </c>
      <c r="I290" s="194"/>
      <c r="J290" s="189"/>
      <c r="K290" s="189"/>
      <c r="L290" s="195"/>
      <c r="M290" s="196"/>
      <c r="N290" s="197"/>
      <c r="O290" s="197"/>
      <c r="P290" s="197"/>
      <c r="Q290" s="197"/>
      <c r="R290" s="197"/>
      <c r="S290" s="197"/>
      <c r="T290" s="198"/>
      <c r="AT290" s="199" t="s">
        <v>141</v>
      </c>
      <c r="AU290" s="199" t="s">
        <v>83</v>
      </c>
      <c r="AV290" s="13" t="s">
        <v>83</v>
      </c>
      <c r="AW290" s="13" t="s">
        <v>143</v>
      </c>
      <c r="AX290" s="13" t="s">
        <v>73</v>
      </c>
      <c r="AY290" s="199" t="s">
        <v>130</v>
      </c>
    </row>
    <row r="291" spans="2:51" s="14" customFormat="1" ht="11.25">
      <c r="B291" s="200"/>
      <c r="C291" s="201"/>
      <c r="D291" s="190" t="s">
        <v>141</v>
      </c>
      <c r="E291" s="202" t="s">
        <v>19</v>
      </c>
      <c r="F291" s="203" t="s">
        <v>146</v>
      </c>
      <c r="G291" s="201"/>
      <c r="H291" s="204">
        <v>118.17</v>
      </c>
      <c r="I291" s="205"/>
      <c r="J291" s="201"/>
      <c r="K291" s="201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141</v>
      </c>
      <c r="AU291" s="210" t="s">
        <v>83</v>
      </c>
      <c r="AV291" s="14" t="s">
        <v>137</v>
      </c>
      <c r="AW291" s="14" t="s">
        <v>143</v>
      </c>
      <c r="AX291" s="14" t="s">
        <v>81</v>
      </c>
      <c r="AY291" s="210" t="s">
        <v>130</v>
      </c>
    </row>
    <row r="292" spans="2:51" s="13" customFormat="1" ht="11.25">
      <c r="B292" s="188"/>
      <c r="C292" s="189"/>
      <c r="D292" s="190" t="s">
        <v>141</v>
      </c>
      <c r="E292" s="189"/>
      <c r="F292" s="192" t="s">
        <v>420</v>
      </c>
      <c r="G292" s="189"/>
      <c r="H292" s="193">
        <v>129.987</v>
      </c>
      <c r="I292" s="194"/>
      <c r="J292" s="189"/>
      <c r="K292" s="189"/>
      <c r="L292" s="195"/>
      <c r="M292" s="196"/>
      <c r="N292" s="197"/>
      <c r="O292" s="197"/>
      <c r="P292" s="197"/>
      <c r="Q292" s="197"/>
      <c r="R292" s="197"/>
      <c r="S292" s="197"/>
      <c r="T292" s="198"/>
      <c r="AT292" s="199" t="s">
        <v>141</v>
      </c>
      <c r="AU292" s="199" t="s">
        <v>83</v>
      </c>
      <c r="AV292" s="13" t="s">
        <v>83</v>
      </c>
      <c r="AW292" s="13" t="s">
        <v>4</v>
      </c>
      <c r="AX292" s="13" t="s">
        <v>81</v>
      </c>
      <c r="AY292" s="199" t="s">
        <v>130</v>
      </c>
    </row>
    <row r="293" spans="1:65" s="2" customFormat="1" ht="24.2" customHeight="1">
      <c r="A293" s="35"/>
      <c r="B293" s="36"/>
      <c r="C293" s="170" t="s">
        <v>421</v>
      </c>
      <c r="D293" s="170" t="s">
        <v>132</v>
      </c>
      <c r="E293" s="171" t="s">
        <v>422</v>
      </c>
      <c r="F293" s="172" t="s">
        <v>423</v>
      </c>
      <c r="G293" s="173" t="s">
        <v>135</v>
      </c>
      <c r="H293" s="174">
        <v>19.2</v>
      </c>
      <c r="I293" s="175"/>
      <c r="J293" s="176">
        <f>ROUND(I293*H293,2)</f>
        <v>0</v>
      </c>
      <c r="K293" s="172" t="s">
        <v>136</v>
      </c>
      <c r="L293" s="40"/>
      <c r="M293" s="177" t="s">
        <v>19</v>
      </c>
      <c r="N293" s="178" t="s">
        <v>44</v>
      </c>
      <c r="O293" s="65"/>
      <c r="P293" s="179">
        <f>O293*H293</f>
        <v>0</v>
      </c>
      <c r="Q293" s="179">
        <v>0.0162</v>
      </c>
      <c r="R293" s="179">
        <f>Q293*H293</f>
        <v>0.31104</v>
      </c>
      <c r="S293" s="179">
        <v>0</v>
      </c>
      <c r="T293" s="180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1" t="s">
        <v>137</v>
      </c>
      <c r="AT293" s="181" t="s">
        <v>132</v>
      </c>
      <c r="AU293" s="181" t="s">
        <v>83</v>
      </c>
      <c r="AY293" s="18" t="s">
        <v>130</v>
      </c>
      <c r="BE293" s="182">
        <f>IF(N293="základní",J293,0)</f>
        <v>0</v>
      </c>
      <c r="BF293" s="182">
        <f>IF(N293="snížená",J293,0)</f>
        <v>0</v>
      </c>
      <c r="BG293" s="182">
        <f>IF(N293="zákl. přenesená",J293,0)</f>
        <v>0</v>
      </c>
      <c r="BH293" s="182">
        <f>IF(N293="sníž. přenesená",J293,0)</f>
        <v>0</v>
      </c>
      <c r="BI293" s="182">
        <f>IF(N293="nulová",J293,0)</f>
        <v>0</v>
      </c>
      <c r="BJ293" s="18" t="s">
        <v>81</v>
      </c>
      <c r="BK293" s="182">
        <f>ROUND(I293*H293,2)</f>
        <v>0</v>
      </c>
      <c r="BL293" s="18" t="s">
        <v>137</v>
      </c>
      <c r="BM293" s="181" t="s">
        <v>424</v>
      </c>
    </row>
    <row r="294" spans="1:47" s="2" customFormat="1" ht="11.25">
      <c r="A294" s="35"/>
      <c r="B294" s="36"/>
      <c r="C294" s="37"/>
      <c r="D294" s="183" t="s">
        <v>139</v>
      </c>
      <c r="E294" s="37"/>
      <c r="F294" s="184" t="s">
        <v>425</v>
      </c>
      <c r="G294" s="37"/>
      <c r="H294" s="37"/>
      <c r="I294" s="185"/>
      <c r="J294" s="37"/>
      <c r="K294" s="37"/>
      <c r="L294" s="40"/>
      <c r="M294" s="186"/>
      <c r="N294" s="187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139</v>
      </c>
      <c r="AU294" s="18" t="s">
        <v>83</v>
      </c>
    </row>
    <row r="295" spans="2:51" s="13" customFormat="1" ht="11.25">
      <c r="B295" s="188"/>
      <c r="C295" s="189"/>
      <c r="D295" s="190" t="s">
        <v>141</v>
      </c>
      <c r="E295" s="191" t="s">
        <v>19</v>
      </c>
      <c r="F295" s="192" t="s">
        <v>279</v>
      </c>
      <c r="G295" s="189"/>
      <c r="H295" s="193">
        <v>19.2</v>
      </c>
      <c r="I295" s="194"/>
      <c r="J295" s="189"/>
      <c r="K295" s="189"/>
      <c r="L295" s="195"/>
      <c r="M295" s="196"/>
      <c r="N295" s="197"/>
      <c r="O295" s="197"/>
      <c r="P295" s="197"/>
      <c r="Q295" s="197"/>
      <c r="R295" s="197"/>
      <c r="S295" s="197"/>
      <c r="T295" s="198"/>
      <c r="AT295" s="199" t="s">
        <v>141</v>
      </c>
      <c r="AU295" s="199" t="s">
        <v>83</v>
      </c>
      <c r="AV295" s="13" t="s">
        <v>83</v>
      </c>
      <c r="AW295" s="13" t="s">
        <v>143</v>
      </c>
      <c r="AX295" s="13" t="s">
        <v>81</v>
      </c>
      <c r="AY295" s="199" t="s">
        <v>130</v>
      </c>
    </row>
    <row r="296" spans="1:65" s="2" customFormat="1" ht="44.25" customHeight="1">
      <c r="A296" s="35"/>
      <c r="B296" s="36"/>
      <c r="C296" s="170" t="s">
        <v>426</v>
      </c>
      <c r="D296" s="170" t="s">
        <v>132</v>
      </c>
      <c r="E296" s="171" t="s">
        <v>427</v>
      </c>
      <c r="F296" s="172" t="s">
        <v>428</v>
      </c>
      <c r="G296" s="173" t="s">
        <v>135</v>
      </c>
      <c r="H296" s="174">
        <v>19.2</v>
      </c>
      <c r="I296" s="175"/>
      <c r="J296" s="176">
        <f>ROUND(I296*H296,2)</f>
        <v>0</v>
      </c>
      <c r="K296" s="172" t="s">
        <v>136</v>
      </c>
      <c r="L296" s="40"/>
      <c r="M296" s="177" t="s">
        <v>19</v>
      </c>
      <c r="N296" s="178" t="s">
        <v>44</v>
      </c>
      <c r="O296" s="65"/>
      <c r="P296" s="179">
        <f>O296*H296</f>
        <v>0</v>
      </c>
      <c r="Q296" s="179">
        <v>0.0054</v>
      </c>
      <c r="R296" s="179">
        <f>Q296*H296</f>
        <v>0.10368000000000001</v>
      </c>
      <c r="S296" s="179">
        <v>0</v>
      </c>
      <c r="T296" s="180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1" t="s">
        <v>137</v>
      </c>
      <c r="AT296" s="181" t="s">
        <v>132</v>
      </c>
      <c r="AU296" s="181" t="s">
        <v>83</v>
      </c>
      <c r="AY296" s="18" t="s">
        <v>130</v>
      </c>
      <c r="BE296" s="182">
        <f>IF(N296="základní",J296,0)</f>
        <v>0</v>
      </c>
      <c r="BF296" s="182">
        <f>IF(N296="snížená",J296,0)</f>
        <v>0</v>
      </c>
      <c r="BG296" s="182">
        <f>IF(N296="zákl. přenesená",J296,0)</f>
        <v>0</v>
      </c>
      <c r="BH296" s="182">
        <f>IF(N296="sníž. přenesená",J296,0)</f>
        <v>0</v>
      </c>
      <c r="BI296" s="182">
        <f>IF(N296="nulová",J296,0)</f>
        <v>0</v>
      </c>
      <c r="BJ296" s="18" t="s">
        <v>81</v>
      </c>
      <c r="BK296" s="182">
        <f>ROUND(I296*H296,2)</f>
        <v>0</v>
      </c>
      <c r="BL296" s="18" t="s">
        <v>137</v>
      </c>
      <c r="BM296" s="181" t="s">
        <v>429</v>
      </c>
    </row>
    <row r="297" spans="1:47" s="2" customFormat="1" ht="11.25">
      <c r="A297" s="35"/>
      <c r="B297" s="36"/>
      <c r="C297" s="37"/>
      <c r="D297" s="183" t="s">
        <v>139</v>
      </c>
      <c r="E297" s="37"/>
      <c r="F297" s="184" t="s">
        <v>430</v>
      </c>
      <c r="G297" s="37"/>
      <c r="H297" s="37"/>
      <c r="I297" s="185"/>
      <c r="J297" s="37"/>
      <c r="K297" s="37"/>
      <c r="L297" s="40"/>
      <c r="M297" s="186"/>
      <c r="N297" s="187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139</v>
      </c>
      <c r="AU297" s="18" t="s">
        <v>83</v>
      </c>
    </row>
    <row r="298" spans="2:51" s="13" customFormat="1" ht="11.25">
      <c r="B298" s="188"/>
      <c r="C298" s="189"/>
      <c r="D298" s="190" t="s">
        <v>141</v>
      </c>
      <c r="E298" s="191" t="s">
        <v>19</v>
      </c>
      <c r="F298" s="192" t="s">
        <v>431</v>
      </c>
      <c r="G298" s="189"/>
      <c r="H298" s="193">
        <v>19.2</v>
      </c>
      <c r="I298" s="194"/>
      <c r="J298" s="189"/>
      <c r="K298" s="189"/>
      <c r="L298" s="195"/>
      <c r="M298" s="196"/>
      <c r="N298" s="197"/>
      <c r="O298" s="197"/>
      <c r="P298" s="197"/>
      <c r="Q298" s="197"/>
      <c r="R298" s="197"/>
      <c r="S298" s="197"/>
      <c r="T298" s="198"/>
      <c r="AT298" s="199" t="s">
        <v>141</v>
      </c>
      <c r="AU298" s="199" t="s">
        <v>83</v>
      </c>
      <c r="AV298" s="13" t="s">
        <v>83</v>
      </c>
      <c r="AW298" s="13" t="s">
        <v>143</v>
      </c>
      <c r="AX298" s="13" t="s">
        <v>81</v>
      </c>
      <c r="AY298" s="199" t="s">
        <v>130</v>
      </c>
    </row>
    <row r="299" spans="1:65" s="2" customFormat="1" ht="24.2" customHeight="1">
      <c r="A299" s="35"/>
      <c r="B299" s="36"/>
      <c r="C299" s="170" t="s">
        <v>432</v>
      </c>
      <c r="D299" s="170" t="s">
        <v>132</v>
      </c>
      <c r="E299" s="171" t="s">
        <v>433</v>
      </c>
      <c r="F299" s="172" t="s">
        <v>434</v>
      </c>
      <c r="G299" s="173" t="s">
        <v>135</v>
      </c>
      <c r="H299" s="174">
        <v>19.2</v>
      </c>
      <c r="I299" s="175"/>
      <c r="J299" s="176">
        <f>ROUND(I299*H299,2)</f>
        <v>0</v>
      </c>
      <c r="K299" s="172" t="s">
        <v>136</v>
      </c>
      <c r="L299" s="40"/>
      <c r="M299" s="177" t="s">
        <v>19</v>
      </c>
      <c r="N299" s="178" t="s">
        <v>44</v>
      </c>
      <c r="O299" s="65"/>
      <c r="P299" s="179">
        <f>O299*H299</f>
        <v>0</v>
      </c>
      <c r="Q299" s="179">
        <v>0.021</v>
      </c>
      <c r="R299" s="179">
        <f>Q299*H299</f>
        <v>0.4032</v>
      </c>
      <c r="S299" s="179">
        <v>0</v>
      </c>
      <c r="T299" s="180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1" t="s">
        <v>137</v>
      </c>
      <c r="AT299" s="181" t="s">
        <v>132</v>
      </c>
      <c r="AU299" s="181" t="s">
        <v>83</v>
      </c>
      <c r="AY299" s="18" t="s">
        <v>130</v>
      </c>
      <c r="BE299" s="182">
        <f>IF(N299="základní",J299,0)</f>
        <v>0</v>
      </c>
      <c r="BF299" s="182">
        <f>IF(N299="snížená",J299,0)</f>
        <v>0</v>
      </c>
      <c r="BG299" s="182">
        <f>IF(N299="zákl. přenesená",J299,0)</f>
        <v>0</v>
      </c>
      <c r="BH299" s="182">
        <f>IF(N299="sníž. přenesená",J299,0)</f>
        <v>0</v>
      </c>
      <c r="BI299" s="182">
        <f>IF(N299="nulová",J299,0)</f>
        <v>0</v>
      </c>
      <c r="BJ299" s="18" t="s">
        <v>81</v>
      </c>
      <c r="BK299" s="182">
        <f>ROUND(I299*H299,2)</f>
        <v>0</v>
      </c>
      <c r="BL299" s="18" t="s">
        <v>137</v>
      </c>
      <c r="BM299" s="181" t="s">
        <v>435</v>
      </c>
    </row>
    <row r="300" spans="1:47" s="2" customFormat="1" ht="11.25">
      <c r="A300" s="35"/>
      <c r="B300" s="36"/>
      <c r="C300" s="37"/>
      <c r="D300" s="183" t="s">
        <v>139</v>
      </c>
      <c r="E300" s="37"/>
      <c r="F300" s="184" t="s">
        <v>436</v>
      </c>
      <c r="G300" s="37"/>
      <c r="H300" s="37"/>
      <c r="I300" s="185"/>
      <c r="J300" s="37"/>
      <c r="K300" s="37"/>
      <c r="L300" s="40"/>
      <c r="M300" s="186"/>
      <c r="N300" s="187"/>
      <c r="O300" s="65"/>
      <c r="P300" s="65"/>
      <c r="Q300" s="65"/>
      <c r="R300" s="65"/>
      <c r="S300" s="65"/>
      <c r="T300" s="66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139</v>
      </c>
      <c r="AU300" s="18" t="s">
        <v>83</v>
      </c>
    </row>
    <row r="301" spans="2:51" s="13" customFormat="1" ht="11.25">
      <c r="B301" s="188"/>
      <c r="C301" s="189"/>
      <c r="D301" s="190" t="s">
        <v>141</v>
      </c>
      <c r="E301" s="191" t="s">
        <v>19</v>
      </c>
      <c r="F301" s="192" t="s">
        <v>279</v>
      </c>
      <c r="G301" s="189"/>
      <c r="H301" s="193">
        <v>19.2</v>
      </c>
      <c r="I301" s="194"/>
      <c r="J301" s="189"/>
      <c r="K301" s="189"/>
      <c r="L301" s="195"/>
      <c r="M301" s="196"/>
      <c r="N301" s="197"/>
      <c r="O301" s="197"/>
      <c r="P301" s="197"/>
      <c r="Q301" s="197"/>
      <c r="R301" s="197"/>
      <c r="S301" s="197"/>
      <c r="T301" s="198"/>
      <c r="AT301" s="199" t="s">
        <v>141</v>
      </c>
      <c r="AU301" s="199" t="s">
        <v>83</v>
      </c>
      <c r="AV301" s="13" t="s">
        <v>83</v>
      </c>
      <c r="AW301" s="13" t="s">
        <v>143</v>
      </c>
      <c r="AX301" s="13" t="s">
        <v>81</v>
      </c>
      <c r="AY301" s="199" t="s">
        <v>130</v>
      </c>
    </row>
    <row r="302" spans="1:65" s="2" customFormat="1" ht="24.2" customHeight="1">
      <c r="A302" s="35"/>
      <c r="B302" s="36"/>
      <c r="C302" s="170" t="s">
        <v>437</v>
      </c>
      <c r="D302" s="170" t="s">
        <v>132</v>
      </c>
      <c r="E302" s="171" t="s">
        <v>438</v>
      </c>
      <c r="F302" s="172" t="s">
        <v>439</v>
      </c>
      <c r="G302" s="173" t="s">
        <v>135</v>
      </c>
      <c r="H302" s="174">
        <v>19.2</v>
      </c>
      <c r="I302" s="175"/>
      <c r="J302" s="176">
        <f>ROUND(I302*H302,2)</f>
        <v>0</v>
      </c>
      <c r="K302" s="172" t="s">
        <v>136</v>
      </c>
      <c r="L302" s="40"/>
      <c r="M302" s="177" t="s">
        <v>19</v>
      </c>
      <c r="N302" s="178" t="s">
        <v>44</v>
      </c>
      <c r="O302" s="65"/>
      <c r="P302" s="179">
        <f>O302*H302</f>
        <v>0</v>
      </c>
      <c r="Q302" s="179">
        <v>0.004</v>
      </c>
      <c r="R302" s="179">
        <f>Q302*H302</f>
        <v>0.0768</v>
      </c>
      <c r="S302" s="179">
        <v>0</v>
      </c>
      <c r="T302" s="180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1" t="s">
        <v>137</v>
      </c>
      <c r="AT302" s="181" t="s">
        <v>132</v>
      </c>
      <c r="AU302" s="181" t="s">
        <v>83</v>
      </c>
      <c r="AY302" s="18" t="s">
        <v>130</v>
      </c>
      <c r="BE302" s="182">
        <f>IF(N302="základní",J302,0)</f>
        <v>0</v>
      </c>
      <c r="BF302" s="182">
        <f>IF(N302="snížená",J302,0)</f>
        <v>0</v>
      </c>
      <c r="BG302" s="182">
        <f>IF(N302="zákl. přenesená",J302,0)</f>
        <v>0</v>
      </c>
      <c r="BH302" s="182">
        <f>IF(N302="sníž. přenesená",J302,0)</f>
        <v>0</v>
      </c>
      <c r="BI302" s="182">
        <f>IF(N302="nulová",J302,0)</f>
        <v>0</v>
      </c>
      <c r="BJ302" s="18" t="s">
        <v>81</v>
      </c>
      <c r="BK302" s="182">
        <f>ROUND(I302*H302,2)</f>
        <v>0</v>
      </c>
      <c r="BL302" s="18" t="s">
        <v>137</v>
      </c>
      <c r="BM302" s="181" t="s">
        <v>440</v>
      </c>
    </row>
    <row r="303" spans="1:47" s="2" customFormat="1" ht="11.25">
      <c r="A303" s="35"/>
      <c r="B303" s="36"/>
      <c r="C303" s="37"/>
      <c r="D303" s="183" t="s">
        <v>139</v>
      </c>
      <c r="E303" s="37"/>
      <c r="F303" s="184" t="s">
        <v>441</v>
      </c>
      <c r="G303" s="37"/>
      <c r="H303" s="37"/>
      <c r="I303" s="185"/>
      <c r="J303" s="37"/>
      <c r="K303" s="37"/>
      <c r="L303" s="40"/>
      <c r="M303" s="186"/>
      <c r="N303" s="187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139</v>
      </c>
      <c r="AU303" s="18" t="s">
        <v>83</v>
      </c>
    </row>
    <row r="304" spans="2:51" s="13" customFormat="1" ht="11.25">
      <c r="B304" s="188"/>
      <c r="C304" s="189"/>
      <c r="D304" s="190" t="s">
        <v>141</v>
      </c>
      <c r="E304" s="191" t="s">
        <v>19</v>
      </c>
      <c r="F304" s="192" t="s">
        <v>279</v>
      </c>
      <c r="G304" s="189"/>
      <c r="H304" s="193">
        <v>19.2</v>
      </c>
      <c r="I304" s="194"/>
      <c r="J304" s="189"/>
      <c r="K304" s="189"/>
      <c r="L304" s="195"/>
      <c r="M304" s="196"/>
      <c r="N304" s="197"/>
      <c r="O304" s="197"/>
      <c r="P304" s="197"/>
      <c r="Q304" s="197"/>
      <c r="R304" s="197"/>
      <c r="S304" s="197"/>
      <c r="T304" s="198"/>
      <c r="AT304" s="199" t="s">
        <v>141</v>
      </c>
      <c r="AU304" s="199" t="s">
        <v>83</v>
      </c>
      <c r="AV304" s="13" t="s">
        <v>83</v>
      </c>
      <c r="AW304" s="13" t="s">
        <v>143</v>
      </c>
      <c r="AX304" s="13" t="s">
        <v>81</v>
      </c>
      <c r="AY304" s="199" t="s">
        <v>130</v>
      </c>
    </row>
    <row r="305" spans="1:65" s="2" customFormat="1" ht="37.9" customHeight="1">
      <c r="A305" s="35"/>
      <c r="B305" s="36"/>
      <c r="C305" s="170" t="s">
        <v>442</v>
      </c>
      <c r="D305" s="170" t="s">
        <v>132</v>
      </c>
      <c r="E305" s="171" t="s">
        <v>443</v>
      </c>
      <c r="F305" s="172" t="s">
        <v>444</v>
      </c>
      <c r="G305" s="173" t="s">
        <v>135</v>
      </c>
      <c r="H305" s="174">
        <v>22.31</v>
      </c>
      <c r="I305" s="175"/>
      <c r="J305" s="176">
        <f>ROUND(I305*H305,2)</f>
        <v>0</v>
      </c>
      <c r="K305" s="172" t="s">
        <v>136</v>
      </c>
      <c r="L305" s="40"/>
      <c r="M305" s="177" t="s">
        <v>19</v>
      </c>
      <c r="N305" s="178" t="s">
        <v>44</v>
      </c>
      <c r="O305" s="65"/>
      <c r="P305" s="179">
        <f>O305*H305</f>
        <v>0</v>
      </c>
      <c r="Q305" s="179">
        <v>0.0057</v>
      </c>
      <c r="R305" s="179">
        <f>Q305*H305</f>
        <v>0.127167</v>
      </c>
      <c r="S305" s="179">
        <v>0</v>
      </c>
      <c r="T305" s="180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1" t="s">
        <v>137</v>
      </c>
      <c r="AT305" s="181" t="s">
        <v>132</v>
      </c>
      <c r="AU305" s="181" t="s">
        <v>83</v>
      </c>
      <c r="AY305" s="18" t="s">
        <v>130</v>
      </c>
      <c r="BE305" s="182">
        <f>IF(N305="základní",J305,0)</f>
        <v>0</v>
      </c>
      <c r="BF305" s="182">
        <f>IF(N305="snížená",J305,0)</f>
        <v>0</v>
      </c>
      <c r="BG305" s="182">
        <f>IF(N305="zákl. přenesená",J305,0)</f>
        <v>0</v>
      </c>
      <c r="BH305" s="182">
        <f>IF(N305="sníž. přenesená",J305,0)</f>
        <v>0</v>
      </c>
      <c r="BI305" s="182">
        <f>IF(N305="nulová",J305,0)</f>
        <v>0</v>
      </c>
      <c r="BJ305" s="18" t="s">
        <v>81</v>
      </c>
      <c r="BK305" s="182">
        <f>ROUND(I305*H305,2)</f>
        <v>0</v>
      </c>
      <c r="BL305" s="18" t="s">
        <v>137</v>
      </c>
      <c r="BM305" s="181" t="s">
        <v>445</v>
      </c>
    </row>
    <row r="306" spans="1:47" s="2" customFormat="1" ht="11.25">
      <c r="A306" s="35"/>
      <c r="B306" s="36"/>
      <c r="C306" s="37"/>
      <c r="D306" s="183" t="s">
        <v>139</v>
      </c>
      <c r="E306" s="37"/>
      <c r="F306" s="184" t="s">
        <v>446</v>
      </c>
      <c r="G306" s="37"/>
      <c r="H306" s="37"/>
      <c r="I306" s="185"/>
      <c r="J306" s="37"/>
      <c r="K306" s="37"/>
      <c r="L306" s="40"/>
      <c r="M306" s="186"/>
      <c r="N306" s="187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139</v>
      </c>
      <c r="AU306" s="18" t="s">
        <v>83</v>
      </c>
    </row>
    <row r="307" spans="2:51" s="16" customFormat="1" ht="11.25">
      <c r="B307" s="233"/>
      <c r="C307" s="234"/>
      <c r="D307" s="190" t="s">
        <v>141</v>
      </c>
      <c r="E307" s="235" t="s">
        <v>19</v>
      </c>
      <c r="F307" s="236" t="s">
        <v>346</v>
      </c>
      <c r="G307" s="234"/>
      <c r="H307" s="235" t="s">
        <v>19</v>
      </c>
      <c r="I307" s="237"/>
      <c r="J307" s="234"/>
      <c r="K307" s="234"/>
      <c r="L307" s="238"/>
      <c r="M307" s="239"/>
      <c r="N307" s="240"/>
      <c r="O307" s="240"/>
      <c r="P307" s="240"/>
      <c r="Q307" s="240"/>
      <c r="R307" s="240"/>
      <c r="S307" s="240"/>
      <c r="T307" s="241"/>
      <c r="AT307" s="242" t="s">
        <v>141</v>
      </c>
      <c r="AU307" s="242" t="s">
        <v>83</v>
      </c>
      <c r="AV307" s="16" t="s">
        <v>81</v>
      </c>
      <c r="AW307" s="16" t="s">
        <v>143</v>
      </c>
      <c r="AX307" s="16" t="s">
        <v>73</v>
      </c>
      <c r="AY307" s="242" t="s">
        <v>130</v>
      </c>
    </row>
    <row r="308" spans="2:51" s="13" customFormat="1" ht="11.25">
      <c r="B308" s="188"/>
      <c r="C308" s="189"/>
      <c r="D308" s="190" t="s">
        <v>141</v>
      </c>
      <c r="E308" s="191" t="s">
        <v>19</v>
      </c>
      <c r="F308" s="192" t="s">
        <v>347</v>
      </c>
      <c r="G308" s="189"/>
      <c r="H308" s="193">
        <v>7.5859</v>
      </c>
      <c r="I308" s="194"/>
      <c r="J308" s="189"/>
      <c r="K308" s="189"/>
      <c r="L308" s="195"/>
      <c r="M308" s="196"/>
      <c r="N308" s="197"/>
      <c r="O308" s="197"/>
      <c r="P308" s="197"/>
      <c r="Q308" s="197"/>
      <c r="R308" s="197"/>
      <c r="S308" s="197"/>
      <c r="T308" s="198"/>
      <c r="AT308" s="199" t="s">
        <v>141</v>
      </c>
      <c r="AU308" s="199" t="s">
        <v>83</v>
      </c>
      <c r="AV308" s="13" t="s">
        <v>83</v>
      </c>
      <c r="AW308" s="13" t="s">
        <v>143</v>
      </c>
      <c r="AX308" s="13" t="s">
        <v>73</v>
      </c>
      <c r="AY308" s="199" t="s">
        <v>130</v>
      </c>
    </row>
    <row r="309" spans="2:51" s="13" customFormat="1" ht="11.25">
      <c r="B309" s="188"/>
      <c r="C309" s="189"/>
      <c r="D309" s="190" t="s">
        <v>141</v>
      </c>
      <c r="E309" s="191" t="s">
        <v>19</v>
      </c>
      <c r="F309" s="192" t="s">
        <v>348</v>
      </c>
      <c r="G309" s="189"/>
      <c r="H309" s="193">
        <v>9.2855</v>
      </c>
      <c r="I309" s="194"/>
      <c r="J309" s="189"/>
      <c r="K309" s="189"/>
      <c r="L309" s="195"/>
      <c r="M309" s="196"/>
      <c r="N309" s="197"/>
      <c r="O309" s="197"/>
      <c r="P309" s="197"/>
      <c r="Q309" s="197"/>
      <c r="R309" s="197"/>
      <c r="S309" s="197"/>
      <c r="T309" s="198"/>
      <c r="AT309" s="199" t="s">
        <v>141</v>
      </c>
      <c r="AU309" s="199" t="s">
        <v>83</v>
      </c>
      <c r="AV309" s="13" t="s">
        <v>83</v>
      </c>
      <c r="AW309" s="13" t="s">
        <v>143</v>
      </c>
      <c r="AX309" s="13" t="s">
        <v>73</v>
      </c>
      <c r="AY309" s="199" t="s">
        <v>130</v>
      </c>
    </row>
    <row r="310" spans="2:51" s="13" customFormat="1" ht="11.25">
      <c r="B310" s="188"/>
      <c r="C310" s="189"/>
      <c r="D310" s="190" t="s">
        <v>141</v>
      </c>
      <c r="E310" s="191" t="s">
        <v>19</v>
      </c>
      <c r="F310" s="192" t="s">
        <v>349</v>
      </c>
      <c r="G310" s="189"/>
      <c r="H310" s="193">
        <v>5.439</v>
      </c>
      <c r="I310" s="194"/>
      <c r="J310" s="189"/>
      <c r="K310" s="189"/>
      <c r="L310" s="195"/>
      <c r="M310" s="196"/>
      <c r="N310" s="197"/>
      <c r="O310" s="197"/>
      <c r="P310" s="197"/>
      <c r="Q310" s="197"/>
      <c r="R310" s="197"/>
      <c r="S310" s="197"/>
      <c r="T310" s="198"/>
      <c r="AT310" s="199" t="s">
        <v>141</v>
      </c>
      <c r="AU310" s="199" t="s">
        <v>83</v>
      </c>
      <c r="AV310" s="13" t="s">
        <v>83</v>
      </c>
      <c r="AW310" s="13" t="s">
        <v>143</v>
      </c>
      <c r="AX310" s="13" t="s">
        <v>73</v>
      </c>
      <c r="AY310" s="199" t="s">
        <v>130</v>
      </c>
    </row>
    <row r="311" spans="2:51" s="14" customFormat="1" ht="11.25">
      <c r="B311" s="200"/>
      <c r="C311" s="201"/>
      <c r="D311" s="190" t="s">
        <v>141</v>
      </c>
      <c r="E311" s="202" t="s">
        <v>19</v>
      </c>
      <c r="F311" s="203" t="s">
        <v>146</v>
      </c>
      <c r="G311" s="201"/>
      <c r="H311" s="204">
        <v>22.3104</v>
      </c>
      <c r="I311" s="205"/>
      <c r="J311" s="201"/>
      <c r="K311" s="201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141</v>
      </c>
      <c r="AU311" s="210" t="s">
        <v>83</v>
      </c>
      <c r="AV311" s="14" t="s">
        <v>137</v>
      </c>
      <c r="AW311" s="14" t="s">
        <v>143</v>
      </c>
      <c r="AX311" s="14" t="s">
        <v>81</v>
      </c>
      <c r="AY311" s="210" t="s">
        <v>130</v>
      </c>
    </row>
    <row r="312" spans="1:65" s="2" customFormat="1" ht="37.9" customHeight="1">
      <c r="A312" s="35"/>
      <c r="B312" s="36"/>
      <c r="C312" s="170" t="s">
        <v>447</v>
      </c>
      <c r="D312" s="170" t="s">
        <v>132</v>
      </c>
      <c r="E312" s="171" t="s">
        <v>448</v>
      </c>
      <c r="F312" s="172" t="s">
        <v>449</v>
      </c>
      <c r="G312" s="173" t="s">
        <v>135</v>
      </c>
      <c r="H312" s="174">
        <v>256.174</v>
      </c>
      <c r="I312" s="175"/>
      <c r="J312" s="176">
        <f>ROUND(I312*H312,2)</f>
        <v>0</v>
      </c>
      <c r="K312" s="172" t="s">
        <v>136</v>
      </c>
      <c r="L312" s="40"/>
      <c r="M312" s="177" t="s">
        <v>19</v>
      </c>
      <c r="N312" s="178" t="s">
        <v>44</v>
      </c>
      <c r="O312" s="65"/>
      <c r="P312" s="179">
        <f>O312*H312</f>
        <v>0</v>
      </c>
      <c r="Q312" s="179">
        <v>0.00285</v>
      </c>
      <c r="R312" s="179">
        <f>Q312*H312</f>
        <v>0.7300958999999999</v>
      </c>
      <c r="S312" s="179">
        <v>0</v>
      </c>
      <c r="T312" s="180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1" t="s">
        <v>137</v>
      </c>
      <c r="AT312" s="181" t="s">
        <v>132</v>
      </c>
      <c r="AU312" s="181" t="s">
        <v>83</v>
      </c>
      <c r="AY312" s="18" t="s">
        <v>130</v>
      </c>
      <c r="BE312" s="182">
        <f>IF(N312="základní",J312,0)</f>
        <v>0</v>
      </c>
      <c r="BF312" s="182">
        <f>IF(N312="snížená",J312,0)</f>
        <v>0</v>
      </c>
      <c r="BG312" s="182">
        <f>IF(N312="zákl. přenesená",J312,0)</f>
        <v>0</v>
      </c>
      <c r="BH312" s="182">
        <f>IF(N312="sníž. přenesená",J312,0)</f>
        <v>0</v>
      </c>
      <c r="BI312" s="182">
        <f>IF(N312="nulová",J312,0)</f>
        <v>0</v>
      </c>
      <c r="BJ312" s="18" t="s">
        <v>81</v>
      </c>
      <c r="BK312" s="182">
        <f>ROUND(I312*H312,2)</f>
        <v>0</v>
      </c>
      <c r="BL312" s="18" t="s">
        <v>137</v>
      </c>
      <c r="BM312" s="181" t="s">
        <v>450</v>
      </c>
    </row>
    <row r="313" spans="1:47" s="2" customFormat="1" ht="11.25">
      <c r="A313" s="35"/>
      <c r="B313" s="36"/>
      <c r="C313" s="37"/>
      <c r="D313" s="183" t="s">
        <v>139</v>
      </c>
      <c r="E313" s="37"/>
      <c r="F313" s="184" t="s">
        <v>451</v>
      </c>
      <c r="G313" s="37"/>
      <c r="H313" s="37"/>
      <c r="I313" s="185"/>
      <c r="J313" s="37"/>
      <c r="K313" s="37"/>
      <c r="L313" s="40"/>
      <c r="M313" s="186"/>
      <c r="N313" s="187"/>
      <c r="O313" s="65"/>
      <c r="P313" s="65"/>
      <c r="Q313" s="65"/>
      <c r="R313" s="65"/>
      <c r="S313" s="65"/>
      <c r="T313" s="66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139</v>
      </c>
      <c r="AU313" s="18" t="s">
        <v>83</v>
      </c>
    </row>
    <row r="314" spans="2:51" s="16" customFormat="1" ht="11.25">
      <c r="B314" s="233"/>
      <c r="C314" s="234"/>
      <c r="D314" s="190" t="s">
        <v>141</v>
      </c>
      <c r="E314" s="235" t="s">
        <v>19</v>
      </c>
      <c r="F314" s="236" t="s">
        <v>452</v>
      </c>
      <c r="G314" s="234"/>
      <c r="H314" s="235" t="s">
        <v>19</v>
      </c>
      <c r="I314" s="237"/>
      <c r="J314" s="234"/>
      <c r="K314" s="234"/>
      <c r="L314" s="238"/>
      <c r="M314" s="239"/>
      <c r="N314" s="240"/>
      <c r="O314" s="240"/>
      <c r="P314" s="240"/>
      <c r="Q314" s="240"/>
      <c r="R314" s="240"/>
      <c r="S314" s="240"/>
      <c r="T314" s="241"/>
      <c r="AT314" s="242" t="s">
        <v>141</v>
      </c>
      <c r="AU314" s="242" t="s">
        <v>83</v>
      </c>
      <c r="AV314" s="16" t="s">
        <v>81</v>
      </c>
      <c r="AW314" s="16" t="s">
        <v>143</v>
      </c>
      <c r="AX314" s="16" t="s">
        <v>73</v>
      </c>
      <c r="AY314" s="242" t="s">
        <v>130</v>
      </c>
    </row>
    <row r="315" spans="2:51" s="13" customFormat="1" ht="11.25">
      <c r="B315" s="188"/>
      <c r="C315" s="189"/>
      <c r="D315" s="190" t="s">
        <v>141</v>
      </c>
      <c r="E315" s="191" t="s">
        <v>19</v>
      </c>
      <c r="F315" s="192" t="s">
        <v>331</v>
      </c>
      <c r="G315" s="189"/>
      <c r="H315" s="193">
        <v>103.467</v>
      </c>
      <c r="I315" s="194"/>
      <c r="J315" s="189"/>
      <c r="K315" s="189"/>
      <c r="L315" s="195"/>
      <c r="M315" s="196"/>
      <c r="N315" s="197"/>
      <c r="O315" s="197"/>
      <c r="P315" s="197"/>
      <c r="Q315" s="197"/>
      <c r="R315" s="197"/>
      <c r="S315" s="197"/>
      <c r="T315" s="198"/>
      <c r="AT315" s="199" t="s">
        <v>141</v>
      </c>
      <c r="AU315" s="199" t="s">
        <v>83</v>
      </c>
      <c r="AV315" s="13" t="s">
        <v>83</v>
      </c>
      <c r="AW315" s="13" t="s">
        <v>143</v>
      </c>
      <c r="AX315" s="13" t="s">
        <v>73</v>
      </c>
      <c r="AY315" s="199" t="s">
        <v>130</v>
      </c>
    </row>
    <row r="316" spans="2:51" s="13" customFormat="1" ht="11.25">
      <c r="B316" s="188"/>
      <c r="C316" s="189"/>
      <c r="D316" s="190" t="s">
        <v>141</v>
      </c>
      <c r="E316" s="191" t="s">
        <v>19</v>
      </c>
      <c r="F316" s="192" t="s">
        <v>332</v>
      </c>
      <c r="G316" s="189"/>
      <c r="H316" s="193">
        <v>-9.72</v>
      </c>
      <c r="I316" s="194"/>
      <c r="J316" s="189"/>
      <c r="K316" s="189"/>
      <c r="L316" s="195"/>
      <c r="M316" s="196"/>
      <c r="N316" s="197"/>
      <c r="O316" s="197"/>
      <c r="P316" s="197"/>
      <c r="Q316" s="197"/>
      <c r="R316" s="197"/>
      <c r="S316" s="197"/>
      <c r="T316" s="198"/>
      <c r="AT316" s="199" t="s">
        <v>141</v>
      </c>
      <c r="AU316" s="199" t="s">
        <v>83</v>
      </c>
      <c r="AV316" s="13" t="s">
        <v>83</v>
      </c>
      <c r="AW316" s="13" t="s">
        <v>143</v>
      </c>
      <c r="AX316" s="13" t="s">
        <v>73</v>
      </c>
      <c r="AY316" s="199" t="s">
        <v>130</v>
      </c>
    </row>
    <row r="317" spans="2:51" s="13" customFormat="1" ht="11.25">
      <c r="B317" s="188"/>
      <c r="C317" s="189"/>
      <c r="D317" s="190" t="s">
        <v>141</v>
      </c>
      <c r="E317" s="191" t="s">
        <v>19</v>
      </c>
      <c r="F317" s="192" t="s">
        <v>333</v>
      </c>
      <c r="G317" s="189"/>
      <c r="H317" s="193">
        <v>101.01</v>
      </c>
      <c r="I317" s="194"/>
      <c r="J317" s="189"/>
      <c r="K317" s="189"/>
      <c r="L317" s="195"/>
      <c r="M317" s="196"/>
      <c r="N317" s="197"/>
      <c r="O317" s="197"/>
      <c r="P317" s="197"/>
      <c r="Q317" s="197"/>
      <c r="R317" s="197"/>
      <c r="S317" s="197"/>
      <c r="T317" s="198"/>
      <c r="AT317" s="199" t="s">
        <v>141</v>
      </c>
      <c r="AU317" s="199" t="s">
        <v>83</v>
      </c>
      <c r="AV317" s="13" t="s">
        <v>83</v>
      </c>
      <c r="AW317" s="13" t="s">
        <v>143</v>
      </c>
      <c r="AX317" s="13" t="s">
        <v>73</v>
      </c>
      <c r="AY317" s="199" t="s">
        <v>130</v>
      </c>
    </row>
    <row r="318" spans="2:51" s="13" customFormat="1" ht="22.5">
      <c r="B318" s="188"/>
      <c r="C318" s="189"/>
      <c r="D318" s="190" t="s">
        <v>141</v>
      </c>
      <c r="E318" s="191" t="s">
        <v>19</v>
      </c>
      <c r="F318" s="192" t="s">
        <v>334</v>
      </c>
      <c r="G318" s="189"/>
      <c r="H318" s="193">
        <v>-24.592</v>
      </c>
      <c r="I318" s="194"/>
      <c r="J318" s="189"/>
      <c r="K318" s="189"/>
      <c r="L318" s="195"/>
      <c r="M318" s="196"/>
      <c r="N318" s="197"/>
      <c r="O318" s="197"/>
      <c r="P318" s="197"/>
      <c r="Q318" s="197"/>
      <c r="R318" s="197"/>
      <c r="S318" s="197"/>
      <c r="T318" s="198"/>
      <c r="AT318" s="199" t="s">
        <v>141</v>
      </c>
      <c r="AU318" s="199" t="s">
        <v>83</v>
      </c>
      <c r="AV318" s="13" t="s">
        <v>83</v>
      </c>
      <c r="AW318" s="13" t="s">
        <v>143</v>
      </c>
      <c r="AX318" s="13" t="s">
        <v>73</v>
      </c>
      <c r="AY318" s="199" t="s">
        <v>130</v>
      </c>
    </row>
    <row r="319" spans="2:51" s="13" customFormat="1" ht="11.25">
      <c r="B319" s="188"/>
      <c r="C319" s="189"/>
      <c r="D319" s="190" t="s">
        <v>141</v>
      </c>
      <c r="E319" s="191" t="s">
        <v>19</v>
      </c>
      <c r="F319" s="192" t="s">
        <v>335</v>
      </c>
      <c r="G319" s="189"/>
      <c r="H319" s="193">
        <v>58.275</v>
      </c>
      <c r="I319" s="194"/>
      <c r="J319" s="189"/>
      <c r="K319" s="189"/>
      <c r="L319" s="195"/>
      <c r="M319" s="196"/>
      <c r="N319" s="197"/>
      <c r="O319" s="197"/>
      <c r="P319" s="197"/>
      <c r="Q319" s="197"/>
      <c r="R319" s="197"/>
      <c r="S319" s="197"/>
      <c r="T319" s="198"/>
      <c r="AT319" s="199" t="s">
        <v>141</v>
      </c>
      <c r="AU319" s="199" t="s">
        <v>83</v>
      </c>
      <c r="AV319" s="13" t="s">
        <v>83</v>
      </c>
      <c r="AW319" s="13" t="s">
        <v>143</v>
      </c>
      <c r="AX319" s="13" t="s">
        <v>73</v>
      </c>
      <c r="AY319" s="199" t="s">
        <v>130</v>
      </c>
    </row>
    <row r="320" spans="2:51" s="13" customFormat="1" ht="11.25">
      <c r="B320" s="188"/>
      <c r="C320" s="189"/>
      <c r="D320" s="190" t="s">
        <v>141</v>
      </c>
      <c r="E320" s="191" t="s">
        <v>19</v>
      </c>
      <c r="F320" s="192" t="s">
        <v>336</v>
      </c>
      <c r="G320" s="189"/>
      <c r="H320" s="193">
        <v>-2.21</v>
      </c>
      <c r="I320" s="194"/>
      <c r="J320" s="189"/>
      <c r="K320" s="189"/>
      <c r="L320" s="195"/>
      <c r="M320" s="196"/>
      <c r="N320" s="197"/>
      <c r="O320" s="197"/>
      <c r="P320" s="197"/>
      <c r="Q320" s="197"/>
      <c r="R320" s="197"/>
      <c r="S320" s="197"/>
      <c r="T320" s="198"/>
      <c r="AT320" s="199" t="s">
        <v>141</v>
      </c>
      <c r="AU320" s="199" t="s">
        <v>83</v>
      </c>
      <c r="AV320" s="13" t="s">
        <v>83</v>
      </c>
      <c r="AW320" s="13" t="s">
        <v>143</v>
      </c>
      <c r="AX320" s="13" t="s">
        <v>73</v>
      </c>
      <c r="AY320" s="199" t="s">
        <v>130</v>
      </c>
    </row>
    <row r="321" spans="2:51" s="15" customFormat="1" ht="11.25">
      <c r="B321" s="222"/>
      <c r="C321" s="223"/>
      <c r="D321" s="190" t="s">
        <v>141</v>
      </c>
      <c r="E321" s="224" t="s">
        <v>19</v>
      </c>
      <c r="F321" s="225" t="s">
        <v>289</v>
      </c>
      <c r="G321" s="223"/>
      <c r="H321" s="226">
        <v>226.23</v>
      </c>
      <c r="I321" s="227"/>
      <c r="J321" s="223"/>
      <c r="K321" s="223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141</v>
      </c>
      <c r="AU321" s="232" t="s">
        <v>83</v>
      </c>
      <c r="AV321" s="15" t="s">
        <v>151</v>
      </c>
      <c r="AW321" s="15" t="s">
        <v>143</v>
      </c>
      <c r="AX321" s="15" t="s">
        <v>73</v>
      </c>
      <c r="AY321" s="232" t="s">
        <v>130</v>
      </c>
    </row>
    <row r="322" spans="2:51" s="16" customFormat="1" ht="11.25">
      <c r="B322" s="233"/>
      <c r="C322" s="234"/>
      <c r="D322" s="190" t="s">
        <v>141</v>
      </c>
      <c r="E322" s="235" t="s">
        <v>19</v>
      </c>
      <c r="F322" s="236" t="s">
        <v>298</v>
      </c>
      <c r="G322" s="234"/>
      <c r="H322" s="235" t="s">
        <v>19</v>
      </c>
      <c r="I322" s="237"/>
      <c r="J322" s="234"/>
      <c r="K322" s="234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141</v>
      </c>
      <c r="AU322" s="242" t="s">
        <v>83</v>
      </c>
      <c r="AV322" s="16" t="s">
        <v>81</v>
      </c>
      <c r="AW322" s="16" t="s">
        <v>143</v>
      </c>
      <c r="AX322" s="16" t="s">
        <v>73</v>
      </c>
      <c r="AY322" s="242" t="s">
        <v>130</v>
      </c>
    </row>
    <row r="323" spans="2:51" s="13" customFormat="1" ht="11.25">
      <c r="B323" s="188"/>
      <c r="C323" s="189"/>
      <c r="D323" s="190" t="s">
        <v>141</v>
      </c>
      <c r="E323" s="191" t="s">
        <v>19</v>
      </c>
      <c r="F323" s="192" t="s">
        <v>299</v>
      </c>
      <c r="G323" s="189"/>
      <c r="H323" s="193">
        <v>12.852</v>
      </c>
      <c r="I323" s="194"/>
      <c r="J323" s="189"/>
      <c r="K323" s="189"/>
      <c r="L323" s="195"/>
      <c r="M323" s="196"/>
      <c r="N323" s="197"/>
      <c r="O323" s="197"/>
      <c r="P323" s="197"/>
      <c r="Q323" s="197"/>
      <c r="R323" s="197"/>
      <c r="S323" s="197"/>
      <c r="T323" s="198"/>
      <c r="AT323" s="199" t="s">
        <v>141</v>
      </c>
      <c r="AU323" s="199" t="s">
        <v>83</v>
      </c>
      <c r="AV323" s="13" t="s">
        <v>83</v>
      </c>
      <c r="AW323" s="13" t="s">
        <v>143</v>
      </c>
      <c r="AX323" s="13" t="s">
        <v>73</v>
      </c>
      <c r="AY323" s="199" t="s">
        <v>130</v>
      </c>
    </row>
    <row r="324" spans="2:51" s="13" customFormat="1" ht="22.5">
      <c r="B324" s="188"/>
      <c r="C324" s="189"/>
      <c r="D324" s="190" t="s">
        <v>141</v>
      </c>
      <c r="E324" s="191" t="s">
        <v>19</v>
      </c>
      <c r="F324" s="192" t="s">
        <v>300</v>
      </c>
      <c r="G324" s="189"/>
      <c r="H324" s="193">
        <v>15.0518</v>
      </c>
      <c r="I324" s="194"/>
      <c r="J324" s="189"/>
      <c r="K324" s="189"/>
      <c r="L324" s="195"/>
      <c r="M324" s="196"/>
      <c r="N324" s="197"/>
      <c r="O324" s="197"/>
      <c r="P324" s="197"/>
      <c r="Q324" s="197"/>
      <c r="R324" s="197"/>
      <c r="S324" s="197"/>
      <c r="T324" s="198"/>
      <c r="AT324" s="199" t="s">
        <v>141</v>
      </c>
      <c r="AU324" s="199" t="s">
        <v>83</v>
      </c>
      <c r="AV324" s="13" t="s">
        <v>83</v>
      </c>
      <c r="AW324" s="13" t="s">
        <v>143</v>
      </c>
      <c r="AX324" s="13" t="s">
        <v>73</v>
      </c>
      <c r="AY324" s="199" t="s">
        <v>130</v>
      </c>
    </row>
    <row r="325" spans="2:51" s="13" customFormat="1" ht="11.25">
      <c r="B325" s="188"/>
      <c r="C325" s="189"/>
      <c r="D325" s="190" t="s">
        <v>141</v>
      </c>
      <c r="E325" s="191" t="s">
        <v>19</v>
      </c>
      <c r="F325" s="192" t="s">
        <v>301</v>
      </c>
      <c r="G325" s="189"/>
      <c r="H325" s="193">
        <v>2.04</v>
      </c>
      <c r="I325" s="194"/>
      <c r="J325" s="189"/>
      <c r="K325" s="189"/>
      <c r="L325" s="195"/>
      <c r="M325" s="196"/>
      <c r="N325" s="197"/>
      <c r="O325" s="197"/>
      <c r="P325" s="197"/>
      <c r="Q325" s="197"/>
      <c r="R325" s="197"/>
      <c r="S325" s="197"/>
      <c r="T325" s="198"/>
      <c r="AT325" s="199" t="s">
        <v>141</v>
      </c>
      <c r="AU325" s="199" t="s">
        <v>83</v>
      </c>
      <c r="AV325" s="13" t="s">
        <v>83</v>
      </c>
      <c r="AW325" s="13" t="s">
        <v>143</v>
      </c>
      <c r="AX325" s="13" t="s">
        <v>73</v>
      </c>
      <c r="AY325" s="199" t="s">
        <v>130</v>
      </c>
    </row>
    <row r="326" spans="2:51" s="15" customFormat="1" ht="11.25">
      <c r="B326" s="222"/>
      <c r="C326" s="223"/>
      <c r="D326" s="190" t="s">
        <v>141</v>
      </c>
      <c r="E326" s="224" t="s">
        <v>19</v>
      </c>
      <c r="F326" s="225" t="s">
        <v>289</v>
      </c>
      <c r="G326" s="223"/>
      <c r="H326" s="226">
        <v>29.9438</v>
      </c>
      <c r="I326" s="227"/>
      <c r="J326" s="223"/>
      <c r="K326" s="223"/>
      <c r="L326" s="228"/>
      <c r="M326" s="229"/>
      <c r="N326" s="230"/>
      <c r="O326" s="230"/>
      <c r="P326" s="230"/>
      <c r="Q326" s="230"/>
      <c r="R326" s="230"/>
      <c r="S326" s="230"/>
      <c r="T326" s="231"/>
      <c r="AT326" s="232" t="s">
        <v>141</v>
      </c>
      <c r="AU326" s="232" t="s">
        <v>83</v>
      </c>
      <c r="AV326" s="15" t="s">
        <v>151</v>
      </c>
      <c r="AW326" s="15" t="s">
        <v>143</v>
      </c>
      <c r="AX326" s="15" t="s">
        <v>73</v>
      </c>
      <c r="AY326" s="232" t="s">
        <v>130</v>
      </c>
    </row>
    <row r="327" spans="2:51" s="14" customFormat="1" ht="11.25">
      <c r="B327" s="200"/>
      <c r="C327" s="201"/>
      <c r="D327" s="190" t="s">
        <v>141</v>
      </c>
      <c r="E327" s="202" t="s">
        <v>19</v>
      </c>
      <c r="F327" s="203" t="s">
        <v>146</v>
      </c>
      <c r="G327" s="201"/>
      <c r="H327" s="204">
        <v>256.1738</v>
      </c>
      <c r="I327" s="205"/>
      <c r="J327" s="201"/>
      <c r="K327" s="201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141</v>
      </c>
      <c r="AU327" s="210" t="s">
        <v>83</v>
      </c>
      <c r="AV327" s="14" t="s">
        <v>137</v>
      </c>
      <c r="AW327" s="14" t="s">
        <v>143</v>
      </c>
      <c r="AX327" s="14" t="s">
        <v>81</v>
      </c>
      <c r="AY327" s="210" t="s">
        <v>130</v>
      </c>
    </row>
    <row r="328" spans="1:65" s="2" customFormat="1" ht="37.9" customHeight="1">
      <c r="A328" s="35"/>
      <c r="B328" s="36"/>
      <c r="C328" s="170" t="s">
        <v>453</v>
      </c>
      <c r="D328" s="170" t="s">
        <v>132</v>
      </c>
      <c r="E328" s="171" t="s">
        <v>454</v>
      </c>
      <c r="F328" s="172" t="s">
        <v>455</v>
      </c>
      <c r="G328" s="173" t="s">
        <v>135</v>
      </c>
      <c r="H328" s="174">
        <v>88.115</v>
      </c>
      <c r="I328" s="175"/>
      <c r="J328" s="176">
        <f>ROUND(I328*H328,2)</f>
        <v>0</v>
      </c>
      <c r="K328" s="172" t="s">
        <v>136</v>
      </c>
      <c r="L328" s="40"/>
      <c r="M328" s="177" t="s">
        <v>19</v>
      </c>
      <c r="N328" s="178" t="s">
        <v>44</v>
      </c>
      <c r="O328" s="65"/>
      <c r="P328" s="179">
        <f>O328*H328</f>
        <v>0</v>
      </c>
      <c r="Q328" s="179">
        <v>0</v>
      </c>
      <c r="R328" s="179">
        <f>Q328*H328</f>
        <v>0</v>
      </c>
      <c r="S328" s="179">
        <v>0</v>
      </c>
      <c r="T328" s="180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1" t="s">
        <v>137</v>
      </c>
      <c r="AT328" s="181" t="s">
        <v>132</v>
      </c>
      <c r="AU328" s="181" t="s">
        <v>83</v>
      </c>
      <c r="AY328" s="18" t="s">
        <v>130</v>
      </c>
      <c r="BE328" s="182">
        <f>IF(N328="základní",J328,0)</f>
        <v>0</v>
      </c>
      <c r="BF328" s="182">
        <f>IF(N328="snížená",J328,0)</f>
        <v>0</v>
      </c>
      <c r="BG328" s="182">
        <f>IF(N328="zákl. přenesená",J328,0)</f>
        <v>0</v>
      </c>
      <c r="BH328" s="182">
        <f>IF(N328="sníž. přenesená",J328,0)</f>
        <v>0</v>
      </c>
      <c r="BI328" s="182">
        <f>IF(N328="nulová",J328,0)</f>
        <v>0</v>
      </c>
      <c r="BJ328" s="18" t="s">
        <v>81</v>
      </c>
      <c r="BK328" s="182">
        <f>ROUND(I328*H328,2)</f>
        <v>0</v>
      </c>
      <c r="BL328" s="18" t="s">
        <v>137</v>
      </c>
      <c r="BM328" s="181" t="s">
        <v>456</v>
      </c>
    </row>
    <row r="329" spans="1:47" s="2" customFormat="1" ht="11.25">
      <c r="A329" s="35"/>
      <c r="B329" s="36"/>
      <c r="C329" s="37"/>
      <c r="D329" s="183" t="s">
        <v>139</v>
      </c>
      <c r="E329" s="37"/>
      <c r="F329" s="184" t="s">
        <v>457</v>
      </c>
      <c r="G329" s="37"/>
      <c r="H329" s="37"/>
      <c r="I329" s="185"/>
      <c r="J329" s="37"/>
      <c r="K329" s="37"/>
      <c r="L329" s="40"/>
      <c r="M329" s="186"/>
      <c r="N329" s="187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139</v>
      </c>
      <c r="AU329" s="18" t="s">
        <v>83</v>
      </c>
    </row>
    <row r="330" spans="2:51" s="13" customFormat="1" ht="11.25">
      <c r="B330" s="188"/>
      <c r="C330" s="189"/>
      <c r="D330" s="190" t="s">
        <v>141</v>
      </c>
      <c r="E330" s="191" t="s">
        <v>19</v>
      </c>
      <c r="F330" s="192" t="s">
        <v>235</v>
      </c>
      <c r="G330" s="189"/>
      <c r="H330" s="193">
        <v>88.115</v>
      </c>
      <c r="I330" s="194"/>
      <c r="J330" s="189"/>
      <c r="K330" s="189"/>
      <c r="L330" s="195"/>
      <c r="M330" s="196"/>
      <c r="N330" s="197"/>
      <c r="O330" s="197"/>
      <c r="P330" s="197"/>
      <c r="Q330" s="197"/>
      <c r="R330" s="197"/>
      <c r="S330" s="197"/>
      <c r="T330" s="198"/>
      <c r="AT330" s="199" t="s">
        <v>141</v>
      </c>
      <c r="AU330" s="199" t="s">
        <v>83</v>
      </c>
      <c r="AV330" s="13" t="s">
        <v>83</v>
      </c>
      <c r="AW330" s="13" t="s">
        <v>143</v>
      </c>
      <c r="AX330" s="13" t="s">
        <v>81</v>
      </c>
      <c r="AY330" s="199" t="s">
        <v>130</v>
      </c>
    </row>
    <row r="331" spans="1:65" s="2" customFormat="1" ht="37.9" customHeight="1">
      <c r="A331" s="35"/>
      <c r="B331" s="36"/>
      <c r="C331" s="170" t="s">
        <v>458</v>
      </c>
      <c r="D331" s="170" t="s">
        <v>132</v>
      </c>
      <c r="E331" s="171" t="s">
        <v>459</v>
      </c>
      <c r="F331" s="172" t="s">
        <v>460</v>
      </c>
      <c r="G331" s="173" t="s">
        <v>135</v>
      </c>
      <c r="H331" s="174">
        <v>52.944</v>
      </c>
      <c r="I331" s="175"/>
      <c r="J331" s="176">
        <f>ROUND(I331*H331,2)</f>
        <v>0</v>
      </c>
      <c r="K331" s="172" t="s">
        <v>136</v>
      </c>
      <c r="L331" s="40"/>
      <c r="M331" s="177" t="s">
        <v>19</v>
      </c>
      <c r="N331" s="178" t="s">
        <v>44</v>
      </c>
      <c r="O331" s="65"/>
      <c r="P331" s="179">
        <f>O331*H331</f>
        <v>0</v>
      </c>
      <c r="Q331" s="179">
        <v>0</v>
      </c>
      <c r="R331" s="179">
        <f>Q331*H331</f>
        <v>0</v>
      </c>
      <c r="S331" s="179">
        <v>0</v>
      </c>
      <c r="T331" s="180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1" t="s">
        <v>137</v>
      </c>
      <c r="AT331" s="181" t="s">
        <v>132</v>
      </c>
      <c r="AU331" s="181" t="s">
        <v>83</v>
      </c>
      <c r="AY331" s="18" t="s">
        <v>130</v>
      </c>
      <c r="BE331" s="182">
        <f>IF(N331="základní",J331,0)</f>
        <v>0</v>
      </c>
      <c r="BF331" s="182">
        <f>IF(N331="snížená",J331,0)</f>
        <v>0</v>
      </c>
      <c r="BG331" s="182">
        <f>IF(N331="zákl. přenesená",J331,0)</f>
        <v>0</v>
      </c>
      <c r="BH331" s="182">
        <f>IF(N331="sníž. přenesená",J331,0)</f>
        <v>0</v>
      </c>
      <c r="BI331" s="182">
        <f>IF(N331="nulová",J331,0)</f>
        <v>0</v>
      </c>
      <c r="BJ331" s="18" t="s">
        <v>81</v>
      </c>
      <c r="BK331" s="182">
        <f>ROUND(I331*H331,2)</f>
        <v>0</v>
      </c>
      <c r="BL331" s="18" t="s">
        <v>137</v>
      </c>
      <c r="BM331" s="181" t="s">
        <v>461</v>
      </c>
    </row>
    <row r="332" spans="1:47" s="2" customFormat="1" ht="11.25">
      <c r="A332" s="35"/>
      <c r="B332" s="36"/>
      <c r="C332" s="37"/>
      <c r="D332" s="183" t="s">
        <v>139</v>
      </c>
      <c r="E332" s="37"/>
      <c r="F332" s="184" t="s">
        <v>462</v>
      </c>
      <c r="G332" s="37"/>
      <c r="H332" s="37"/>
      <c r="I332" s="185"/>
      <c r="J332" s="37"/>
      <c r="K332" s="37"/>
      <c r="L332" s="40"/>
      <c r="M332" s="186"/>
      <c r="N332" s="187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139</v>
      </c>
      <c r="AU332" s="18" t="s">
        <v>83</v>
      </c>
    </row>
    <row r="333" spans="2:51" s="13" customFormat="1" ht="11.25">
      <c r="B333" s="188"/>
      <c r="C333" s="189"/>
      <c r="D333" s="190" t="s">
        <v>141</v>
      </c>
      <c r="E333" s="191" t="s">
        <v>19</v>
      </c>
      <c r="F333" s="192" t="s">
        <v>463</v>
      </c>
      <c r="G333" s="189"/>
      <c r="H333" s="193">
        <v>9.72</v>
      </c>
      <c r="I333" s="194"/>
      <c r="J333" s="189"/>
      <c r="K333" s="189"/>
      <c r="L333" s="195"/>
      <c r="M333" s="196"/>
      <c r="N333" s="197"/>
      <c r="O333" s="197"/>
      <c r="P333" s="197"/>
      <c r="Q333" s="197"/>
      <c r="R333" s="197"/>
      <c r="S333" s="197"/>
      <c r="T333" s="198"/>
      <c r="AT333" s="199" t="s">
        <v>141</v>
      </c>
      <c r="AU333" s="199" t="s">
        <v>83</v>
      </c>
      <c r="AV333" s="13" t="s">
        <v>83</v>
      </c>
      <c r="AW333" s="13" t="s">
        <v>143</v>
      </c>
      <c r="AX333" s="13" t="s">
        <v>73</v>
      </c>
      <c r="AY333" s="199" t="s">
        <v>130</v>
      </c>
    </row>
    <row r="334" spans="2:51" s="13" customFormat="1" ht="11.25">
      <c r="B334" s="188"/>
      <c r="C334" s="189"/>
      <c r="D334" s="190" t="s">
        <v>141</v>
      </c>
      <c r="E334" s="191" t="s">
        <v>19</v>
      </c>
      <c r="F334" s="192" t="s">
        <v>464</v>
      </c>
      <c r="G334" s="189"/>
      <c r="H334" s="193">
        <v>24.5385</v>
      </c>
      <c r="I334" s="194"/>
      <c r="J334" s="189"/>
      <c r="K334" s="189"/>
      <c r="L334" s="195"/>
      <c r="M334" s="196"/>
      <c r="N334" s="197"/>
      <c r="O334" s="197"/>
      <c r="P334" s="197"/>
      <c r="Q334" s="197"/>
      <c r="R334" s="197"/>
      <c r="S334" s="197"/>
      <c r="T334" s="198"/>
      <c r="AT334" s="199" t="s">
        <v>141</v>
      </c>
      <c r="AU334" s="199" t="s">
        <v>83</v>
      </c>
      <c r="AV334" s="13" t="s">
        <v>83</v>
      </c>
      <c r="AW334" s="13" t="s">
        <v>143</v>
      </c>
      <c r="AX334" s="13" t="s">
        <v>73</v>
      </c>
      <c r="AY334" s="199" t="s">
        <v>130</v>
      </c>
    </row>
    <row r="335" spans="2:51" s="13" customFormat="1" ht="11.25">
      <c r="B335" s="188"/>
      <c r="C335" s="189"/>
      <c r="D335" s="190" t="s">
        <v>141</v>
      </c>
      <c r="E335" s="191" t="s">
        <v>19</v>
      </c>
      <c r="F335" s="192" t="s">
        <v>465</v>
      </c>
      <c r="G335" s="189"/>
      <c r="H335" s="193">
        <v>1.885</v>
      </c>
      <c r="I335" s="194"/>
      <c r="J335" s="189"/>
      <c r="K335" s="189"/>
      <c r="L335" s="195"/>
      <c r="M335" s="196"/>
      <c r="N335" s="197"/>
      <c r="O335" s="197"/>
      <c r="P335" s="197"/>
      <c r="Q335" s="197"/>
      <c r="R335" s="197"/>
      <c r="S335" s="197"/>
      <c r="T335" s="198"/>
      <c r="AT335" s="199" t="s">
        <v>141</v>
      </c>
      <c r="AU335" s="199" t="s">
        <v>83</v>
      </c>
      <c r="AV335" s="13" t="s">
        <v>83</v>
      </c>
      <c r="AW335" s="13" t="s">
        <v>143</v>
      </c>
      <c r="AX335" s="13" t="s">
        <v>73</v>
      </c>
      <c r="AY335" s="199" t="s">
        <v>130</v>
      </c>
    </row>
    <row r="336" spans="2:51" s="13" customFormat="1" ht="11.25">
      <c r="B336" s="188"/>
      <c r="C336" s="189"/>
      <c r="D336" s="190" t="s">
        <v>141</v>
      </c>
      <c r="E336" s="191" t="s">
        <v>19</v>
      </c>
      <c r="F336" s="192" t="s">
        <v>466</v>
      </c>
      <c r="G336" s="189"/>
      <c r="H336" s="193">
        <v>16.8</v>
      </c>
      <c r="I336" s="194"/>
      <c r="J336" s="189"/>
      <c r="K336" s="189"/>
      <c r="L336" s="195"/>
      <c r="M336" s="196"/>
      <c r="N336" s="197"/>
      <c r="O336" s="197"/>
      <c r="P336" s="197"/>
      <c r="Q336" s="197"/>
      <c r="R336" s="197"/>
      <c r="S336" s="197"/>
      <c r="T336" s="198"/>
      <c r="AT336" s="199" t="s">
        <v>141</v>
      </c>
      <c r="AU336" s="199" t="s">
        <v>83</v>
      </c>
      <c r="AV336" s="13" t="s">
        <v>83</v>
      </c>
      <c r="AW336" s="13" t="s">
        <v>143</v>
      </c>
      <c r="AX336" s="13" t="s">
        <v>73</v>
      </c>
      <c r="AY336" s="199" t="s">
        <v>130</v>
      </c>
    </row>
    <row r="337" spans="2:51" s="14" customFormat="1" ht="11.25">
      <c r="B337" s="200"/>
      <c r="C337" s="201"/>
      <c r="D337" s="190" t="s">
        <v>141</v>
      </c>
      <c r="E337" s="202" t="s">
        <v>19</v>
      </c>
      <c r="F337" s="203" t="s">
        <v>146</v>
      </c>
      <c r="G337" s="201"/>
      <c r="H337" s="204">
        <v>52.9435</v>
      </c>
      <c r="I337" s="205"/>
      <c r="J337" s="201"/>
      <c r="K337" s="201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141</v>
      </c>
      <c r="AU337" s="210" t="s">
        <v>83</v>
      </c>
      <c r="AV337" s="14" t="s">
        <v>137</v>
      </c>
      <c r="AW337" s="14" t="s">
        <v>143</v>
      </c>
      <c r="AX337" s="14" t="s">
        <v>81</v>
      </c>
      <c r="AY337" s="210" t="s">
        <v>130</v>
      </c>
    </row>
    <row r="338" spans="1:65" s="2" customFormat="1" ht="16.5" customHeight="1">
      <c r="A338" s="35"/>
      <c r="B338" s="36"/>
      <c r="C338" s="170" t="s">
        <v>467</v>
      </c>
      <c r="D338" s="170" t="s">
        <v>132</v>
      </c>
      <c r="E338" s="171" t="s">
        <v>468</v>
      </c>
      <c r="F338" s="172" t="s">
        <v>469</v>
      </c>
      <c r="G338" s="173" t="s">
        <v>135</v>
      </c>
      <c r="H338" s="174">
        <v>338.785</v>
      </c>
      <c r="I338" s="175"/>
      <c r="J338" s="176">
        <f>ROUND(I338*H338,2)</f>
        <v>0</v>
      </c>
      <c r="K338" s="172" t="s">
        <v>136</v>
      </c>
      <c r="L338" s="40"/>
      <c r="M338" s="177" t="s">
        <v>19</v>
      </c>
      <c r="N338" s="178" t="s">
        <v>44</v>
      </c>
      <c r="O338" s="65"/>
      <c r="P338" s="179">
        <f>O338*H338</f>
        <v>0</v>
      </c>
      <c r="Q338" s="179">
        <v>0</v>
      </c>
      <c r="R338" s="179">
        <f>Q338*H338</f>
        <v>0</v>
      </c>
      <c r="S338" s="179">
        <v>0</v>
      </c>
      <c r="T338" s="180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1" t="s">
        <v>137</v>
      </c>
      <c r="AT338" s="181" t="s">
        <v>132</v>
      </c>
      <c r="AU338" s="181" t="s">
        <v>83</v>
      </c>
      <c r="AY338" s="18" t="s">
        <v>130</v>
      </c>
      <c r="BE338" s="182">
        <f>IF(N338="základní",J338,0)</f>
        <v>0</v>
      </c>
      <c r="BF338" s="182">
        <f>IF(N338="snížená",J338,0)</f>
        <v>0</v>
      </c>
      <c r="BG338" s="182">
        <f>IF(N338="zákl. přenesená",J338,0)</f>
        <v>0</v>
      </c>
      <c r="BH338" s="182">
        <f>IF(N338="sníž. přenesená",J338,0)</f>
        <v>0</v>
      </c>
      <c r="BI338" s="182">
        <f>IF(N338="nulová",J338,0)</f>
        <v>0</v>
      </c>
      <c r="BJ338" s="18" t="s">
        <v>81</v>
      </c>
      <c r="BK338" s="182">
        <f>ROUND(I338*H338,2)</f>
        <v>0</v>
      </c>
      <c r="BL338" s="18" t="s">
        <v>137</v>
      </c>
      <c r="BM338" s="181" t="s">
        <v>470</v>
      </c>
    </row>
    <row r="339" spans="1:47" s="2" customFormat="1" ht="11.25">
      <c r="A339" s="35"/>
      <c r="B339" s="36"/>
      <c r="C339" s="37"/>
      <c r="D339" s="183" t="s">
        <v>139</v>
      </c>
      <c r="E339" s="37"/>
      <c r="F339" s="184" t="s">
        <v>471</v>
      </c>
      <c r="G339" s="37"/>
      <c r="H339" s="37"/>
      <c r="I339" s="185"/>
      <c r="J339" s="37"/>
      <c r="K339" s="37"/>
      <c r="L339" s="40"/>
      <c r="M339" s="186"/>
      <c r="N339" s="187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139</v>
      </c>
      <c r="AU339" s="18" t="s">
        <v>83</v>
      </c>
    </row>
    <row r="340" spans="2:51" s="13" customFormat="1" ht="11.25">
      <c r="B340" s="188"/>
      <c r="C340" s="189"/>
      <c r="D340" s="190" t="s">
        <v>141</v>
      </c>
      <c r="E340" s="191" t="s">
        <v>19</v>
      </c>
      <c r="F340" s="192" t="s">
        <v>361</v>
      </c>
      <c r="G340" s="189"/>
      <c r="H340" s="193">
        <v>111.426</v>
      </c>
      <c r="I340" s="194"/>
      <c r="J340" s="189"/>
      <c r="K340" s="189"/>
      <c r="L340" s="195"/>
      <c r="M340" s="196"/>
      <c r="N340" s="197"/>
      <c r="O340" s="197"/>
      <c r="P340" s="197"/>
      <c r="Q340" s="197"/>
      <c r="R340" s="197"/>
      <c r="S340" s="197"/>
      <c r="T340" s="198"/>
      <c r="AT340" s="199" t="s">
        <v>141</v>
      </c>
      <c r="AU340" s="199" t="s">
        <v>83</v>
      </c>
      <c r="AV340" s="13" t="s">
        <v>83</v>
      </c>
      <c r="AW340" s="13" t="s">
        <v>143</v>
      </c>
      <c r="AX340" s="13" t="s">
        <v>73</v>
      </c>
      <c r="AY340" s="199" t="s">
        <v>130</v>
      </c>
    </row>
    <row r="341" spans="2:51" s="13" customFormat="1" ht="11.25">
      <c r="B341" s="188"/>
      <c r="C341" s="189"/>
      <c r="D341" s="190" t="s">
        <v>141</v>
      </c>
      <c r="E341" s="191" t="s">
        <v>19</v>
      </c>
      <c r="F341" s="192" t="s">
        <v>332</v>
      </c>
      <c r="G341" s="189"/>
      <c r="H341" s="193">
        <v>-9.72</v>
      </c>
      <c r="I341" s="194"/>
      <c r="J341" s="189"/>
      <c r="K341" s="189"/>
      <c r="L341" s="195"/>
      <c r="M341" s="196"/>
      <c r="N341" s="197"/>
      <c r="O341" s="197"/>
      <c r="P341" s="197"/>
      <c r="Q341" s="197"/>
      <c r="R341" s="197"/>
      <c r="S341" s="197"/>
      <c r="T341" s="198"/>
      <c r="AT341" s="199" t="s">
        <v>141</v>
      </c>
      <c r="AU341" s="199" t="s">
        <v>83</v>
      </c>
      <c r="AV341" s="13" t="s">
        <v>83</v>
      </c>
      <c r="AW341" s="13" t="s">
        <v>143</v>
      </c>
      <c r="AX341" s="13" t="s">
        <v>73</v>
      </c>
      <c r="AY341" s="199" t="s">
        <v>130</v>
      </c>
    </row>
    <row r="342" spans="2:51" s="13" customFormat="1" ht="11.25">
      <c r="B342" s="188"/>
      <c r="C342" s="189"/>
      <c r="D342" s="190" t="s">
        <v>141</v>
      </c>
      <c r="E342" s="191" t="s">
        <v>19</v>
      </c>
      <c r="F342" s="192" t="s">
        <v>472</v>
      </c>
      <c r="G342" s="189"/>
      <c r="H342" s="193">
        <v>14.142</v>
      </c>
      <c r="I342" s="194"/>
      <c r="J342" s="189"/>
      <c r="K342" s="189"/>
      <c r="L342" s="195"/>
      <c r="M342" s="196"/>
      <c r="N342" s="197"/>
      <c r="O342" s="197"/>
      <c r="P342" s="197"/>
      <c r="Q342" s="197"/>
      <c r="R342" s="197"/>
      <c r="S342" s="197"/>
      <c r="T342" s="198"/>
      <c r="AT342" s="199" t="s">
        <v>141</v>
      </c>
      <c r="AU342" s="199" t="s">
        <v>83</v>
      </c>
      <c r="AV342" s="13" t="s">
        <v>83</v>
      </c>
      <c r="AW342" s="13" t="s">
        <v>143</v>
      </c>
      <c r="AX342" s="13" t="s">
        <v>73</v>
      </c>
      <c r="AY342" s="199" t="s">
        <v>130</v>
      </c>
    </row>
    <row r="343" spans="2:51" s="15" customFormat="1" ht="11.25">
      <c r="B343" s="222"/>
      <c r="C343" s="223"/>
      <c r="D343" s="190" t="s">
        <v>141</v>
      </c>
      <c r="E343" s="224" t="s">
        <v>19</v>
      </c>
      <c r="F343" s="225" t="s">
        <v>289</v>
      </c>
      <c r="G343" s="223"/>
      <c r="H343" s="226">
        <v>115.848</v>
      </c>
      <c r="I343" s="227"/>
      <c r="J343" s="223"/>
      <c r="K343" s="223"/>
      <c r="L343" s="228"/>
      <c r="M343" s="229"/>
      <c r="N343" s="230"/>
      <c r="O343" s="230"/>
      <c r="P343" s="230"/>
      <c r="Q343" s="230"/>
      <c r="R343" s="230"/>
      <c r="S343" s="230"/>
      <c r="T343" s="231"/>
      <c r="AT343" s="232" t="s">
        <v>141</v>
      </c>
      <c r="AU343" s="232" t="s">
        <v>83</v>
      </c>
      <c r="AV343" s="15" t="s">
        <v>151</v>
      </c>
      <c r="AW343" s="15" t="s">
        <v>143</v>
      </c>
      <c r="AX343" s="15" t="s">
        <v>73</v>
      </c>
      <c r="AY343" s="232" t="s">
        <v>130</v>
      </c>
    </row>
    <row r="344" spans="2:51" s="13" customFormat="1" ht="11.25">
      <c r="B344" s="188"/>
      <c r="C344" s="189"/>
      <c r="D344" s="190" t="s">
        <v>141</v>
      </c>
      <c r="E344" s="191" t="s">
        <v>19</v>
      </c>
      <c r="F344" s="192" t="s">
        <v>362</v>
      </c>
      <c r="G344" s="189"/>
      <c r="H344" s="193">
        <v>111.426</v>
      </c>
      <c r="I344" s="194"/>
      <c r="J344" s="189"/>
      <c r="K344" s="189"/>
      <c r="L344" s="195"/>
      <c r="M344" s="196"/>
      <c r="N344" s="197"/>
      <c r="O344" s="197"/>
      <c r="P344" s="197"/>
      <c r="Q344" s="197"/>
      <c r="R344" s="197"/>
      <c r="S344" s="197"/>
      <c r="T344" s="198"/>
      <c r="AT344" s="199" t="s">
        <v>141</v>
      </c>
      <c r="AU344" s="199" t="s">
        <v>83</v>
      </c>
      <c r="AV344" s="13" t="s">
        <v>83</v>
      </c>
      <c r="AW344" s="13" t="s">
        <v>143</v>
      </c>
      <c r="AX344" s="13" t="s">
        <v>73</v>
      </c>
      <c r="AY344" s="199" t="s">
        <v>130</v>
      </c>
    </row>
    <row r="345" spans="2:51" s="13" customFormat="1" ht="11.25">
      <c r="B345" s="188"/>
      <c r="C345" s="189"/>
      <c r="D345" s="190" t="s">
        <v>141</v>
      </c>
      <c r="E345" s="191" t="s">
        <v>19</v>
      </c>
      <c r="F345" s="192" t="s">
        <v>363</v>
      </c>
      <c r="G345" s="189"/>
      <c r="H345" s="193">
        <v>-23.834</v>
      </c>
      <c r="I345" s="194"/>
      <c r="J345" s="189"/>
      <c r="K345" s="189"/>
      <c r="L345" s="195"/>
      <c r="M345" s="196"/>
      <c r="N345" s="197"/>
      <c r="O345" s="197"/>
      <c r="P345" s="197"/>
      <c r="Q345" s="197"/>
      <c r="R345" s="197"/>
      <c r="S345" s="197"/>
      <c r="T345" s="198"/>
      <c r="AT345" s="199" t="s">
        <v>141</v>
      </c>
      <c r="AU345" s="199" t="s">
        <v>83</v>
      </c>
      <c r="AV345" s="13" t="s">
        <v>83</v>
      </c>
      <c r="AW345" s="13" t="s">
        <v>143</v>
      </c>
      <c r="AX345" s="13" t="s">
        <v>73</v>
      </c>
      <c r="AY345" s="199" t="s">
        <v>130</v>
      </c>
    </row>
    <row r="346" spans="2:51" s="13" customFormat="1" ht="11.25">
      <c r="B346" s="188"/>
      <c r="C346" s="189"/>
      <c r="D346" s="190" t="s">
        <v>141</v>
      </c>
      <c r="E346" s="191" t="s">
        <v>19</v>
      </c>
      <c r="F346" s="192" t="s">
        <v>473</v>
      </c>
      <c r="G346" s="189"/>
      <c r="H346" s="193">
        <v>48.7899</v>
      </c>
      <c r="I346" s="194"/>
      <c r="J346" s="189"/>
      <c r="K346" s="189"/>
      <c r="L346" s="195"/>
      <c r="M346" s="196"/>
      <c r="N346" s="197"/>
      <c r="O346" s="197"/>
      <c r="P346" s="197"/>
      <c r="Q346" s="197"/>
      <c r="R346" s="197"/>
      <c r="S346" s="197"/>
      <c r="T346" s="198"/>
      <c r="AT346" s="199" t="s">
        <v>141</v>
      </c>
      <c r="AU346" s="199" t="s">
        <v>83</v>
      </c>
      <c r="AV346" s="13" t="s">
        <v>83</v>
      </c>
      <c r="AW346" s="13" t="s">
        <v>143</v>
      </c>
      <c r="AX346" s="13" t="s">
        <v>73</v>
      </c>
      <c r="AY346" s="199" t="s">
        <v>130</v>
      </c>
    </row>
    <row r="347" spans="2:51" s="15" customFormat="1" ht="11.25">
      <c r="B347" s="222"/>
      <c r="C347" s="223"/>
      <c r="D347" s="190" t="s">
        <v>141</v>
      </c>
      <c r="E347" s="224" t="s">
        <v>19</v>
      </c>
      <c r="F347" s="225" t="s">
        <v>289</v>
      </c>
      <c r="G347" s="223"/>
      <c r="H347" s="226">
        <v>136.3819</v>
      </c>
      <c r="I347" s="227"/>
      <c r="J347" s="223"/>
      <c r="K347" s="223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141</v>
      </c>
      <c r="AU347" s="232" t="s">
        <v>83</v>
      </c>
      <c r="AV347" s="15" t="s">
        <v>151</v>
      </c>
      <c r="AW347" s="15" t="s">
        <v>143</v>
      </c>
      <c r="AX347" s="15" t="s">
        <v>73</v>
      </c>
      <c r="AY347" s="232" t="s">
        <v>130</v>
      </c>
    </row>
    <row r="348" spans="2:51" s="13" customFormat="1" ht="11.25">
      <c r="B348" s="188"/>
      <c r="C348" s="189"/>
      <c r="D348" s="190" t="s">
        <v>141</v>
      </c>
      <c r="E348" s="191" t="s">
        <v>19</v>
      </c>
      <c r="F348" s="192" t="s">
        <v>364</v>
      </c>
      <c r="G348" s="189"/>
      <c r="H348" s="193">
        <v>65.268</v>
      </c>
      <c r="I348" s="194"/>
      <c r="J348" s="189"/>
      <c r="K348" s="189"/>
      <c r="L348" s="195"/>
      <c r="M348" s="196"/>
      <c r="N348" s="197"/>
      <c r="O348" s="197"/>
      <c r="P348" s="197"/>
      <c r="Q348" s="197"/>
      <c r="R348" s="197"/>
      <c r="S348" s="197"/>
      <c r="T348" s="198"/>
      <c r="AT348" s="199" t="s">
        <v>141</v>
      </c>
      <c r="AU348" s="199" t="s">
        <v>83</v>
      </c>
      <c r="AV348" s="13" t="s">
        <v>83</v>
      </c>
      <c r="AW348" s="13" t="s">
        <v>143</v>
      </c>
      <c r="AX348" s="13" t="s">
        <v>73</v>
      </c>
      <c r="AY348" s="199" t="s">
        <v>130</v>
      </c>
    </row>
    <row r="349" spans="2:51" s="13" customFormat="1" ht="11.25">
      <c r="B349" s="188"/>
      <c r="C349" s="189"/>
      <c r="D349" s="190" t="s">
        <v>141</v>
      </c>
      <c r="E349" s="191" t="s">
        <v>19</v>
      </c>
      <c r="F349" s="192" t="s">
        <v>365</v>
      </c>
      <c r="G349" s="189"/>
      <c r="H349" s="193">
        <v>-2.275</v>
      </c>
      <c r="I349" s="194"/>
      <c r="J349" s="189"/>
      <c r="K349" s="189"/>
      <c r="L349" s="195"/>
      <c r="M349" s="196"/>
      <c r="N349" s="197"/>
      <c r="O349" s="197"/>
      <c r="P349" s="197"/>
      <c r="Q349" s="197"/>
      <c r="R349" s="197"/>
      <c r="S349" s="197"/>
      <c r="T349" s="198"/>
      <c r="AT349" s="199" t="s">
        <v>141</v>
      </c>
      <c r="AU349" s="199" t="s">
        <v>83</v>
      </c>
      <c r="AV349" s="13" t="s">
        <v>83</v>
      </c>
      <c r="AW349" s="13" t="s">
        <v>143</v>
      </c>
      <c r="AX349" s="13" t="s">
        <v>73</v>
      </c>
      <c r="AY349" s="199" t="s">
        <v>130</v>
      </c>
    </row>
    <row r="350" spans="2:51" s="15" customFormat="1" ht="11.25">
      <c r="B350" s="222"/>
      <c r="C350" s="223"/>
      <c r="D350" s="190" t="s">
        <v>141</v>
      </c>
      <c r="E350" s="224" t="s">
        <v>19</v>
      </c>
      <c r="F350" s="225" t="s">
        <v>289</v>
      </c>
      <c r="G350" s="223"/>
      <c r="H350" s="226">
        <v>62.993</v>
      </c>
      <c r="I350" s="227"/>
      <c r="J350" s="223"/>
      <c r="K350" s="223"/>
      <c r="L350" s="228"/>
      <c r="M350" s="229"/>
      <c r="N350" s="230"/>
      <c r="O350" s="230"/>
      <c r="P350" s="230"/>
      <c r="Q350" s="230"/>
      <c r="R350" s="230"/>
      <c r="S350" s="230"/>
      <c r="T350" s="231"/>
      <c r="AT350" s="232" t="s">
        <v>141</v>
      </c>
      <c r="AU350" s="232" t="s">
        <v>83</v>
      </c>
      <c r="AV350" s="15" t="s">
        <v>151</v>
      </c>
      <c r="AW350" s="15" t="s">
        <v>143</v>
      </c>
      <c r="AX350" s="15" t="s">
        <v>73</v>
      </c>
      <c r="AY350" s="232" t="s">
        <v>130</v>
      </c>
    </row>
    <row r="351" spans="2:51" s="13" customFormat="1" ht="22.5">
      <c r="B351" s="188"/>
      <c r="C351" s="189"/>
      <c r="D351" s="190" t="s">
        <v>141</v>
      </c>
      <c r="E351" s="191" t="s">
        <v>19</v>
      </c>
      <c r="F351" s="192" t="s">
        <v>366</v>
      </c>
      <c r="G351" s="189"/>
      <c r="H351" s="193">
        <v>10.8816</v>
      </c>
      <c r="I351" s="194"/>
      <c r="J351" s="189"/>
      <c r="K351" s="189"/>
      <c r="L351" s="195"/>
      <c r="M351" s="196"/>
      <c r="N351" s="197"/>
      <c r="O351" s="197"/>
      <c r="P351" s="197"/>
      <c r="Q351" s="197"/>
      <c r="R351" s="197"/>
      <c r="S351" s="197"/>
      <c r="T351" s="198"/>
      <c r="AT351" s="199" t="s">
        <v>141</v>
      </c>
      <c r="AU351" s="199" t="s">
        <v>83</v>
      </c>
      <c r="AV351" s="13" t="s">
        <v>83</v>
      </c>
      <c r="AW351" s="13" t="s">
        <v>143</v>
      </c>
      <c r="AX351" s="13" t="s">
        <v>73</v>
      </c>
      <c r="AY351" s="199" t="s">
        <v>130</v>
      </c>
    </row>
    <row r="352" spans="2:51" s="13" customFormat="1" ht="11.25">
      <c r="B352" s="188"/>
      <c r="C352" s="189"/>
      <c r="D352" s="190" t="s">
        <v>141</v>
      </c>
      <c r="E352" s="191" t="s">
        <v>19</v>
      </c>
      <c r="F352" s="192" t="s">
        <v>367</v>
      </c>
      <c r="G352" s="189"/>
      <c r="H352" s="193">
        <v>10.8</v>
      </c>
      <c r="I352" s="194"/>
      <c r="J352" s="189"/>
      <c r="K352" s="189"/>
      <c r="L352" s="195"/>
      <c r="M352" s="196"/>
      <c r="N352" s="197"/>
      <c r="O352" s="197"/>
      <c r="P352" s="197"/>
      <c r="Q352" s="197"/>
      <c r="R352" s="197"/>
      <c r="S352" s="197"/>
      <c r="T352" s="198"/>
      <c r="AT352" s="199" t="s">
        <v>141</v>
      </c>
      <c r="AU352" s="199" t="s">
        <v>83</v>
      </c>
      <c r="AV352" s="13" t="s">
        <v>83</v>
      </c>
      <c r="AW352" s="13" t="s">
        <v>143</v>
      </c>
      <c r="AX352" s="13" t="s">
        <v>73</v>
      </c>
      <c r="AY352" s="199" t="s">
        <v>130</v>
      </c>
    </row>
    <row r="353" spans="2:51" s="13" customFormat="1" ht="11.25">
      <c r="B353" s="188"/>
      <c r="C353" s="189"/>
      <c r="D353" s="190" t="s">
        <v>141</v>
      </c>
      <c r="E353" s="191" t="s">
        <v>19</v>
      </c>
      <c r="F353" s="192" t="s">
        <v>368</v>
      </c>
      <c r="G353" s="189"/>
      <c r="H353" s="193">
        <v>1.88</v>
      </c>
      <c r="I353" s="194"/>
      <c r="J353" s="189"/>
      <c r="K353" s="189"/>
      <c r="L353" s="195"/>
      <c r="M353" s="196"/>
      <c r="N353" s="197"/>
      <c r="O353" s="197"/>
      <c r="P353" s="197"/>
      <c r="Q353" s="197"/>
      <c r="R353" s="197"/>
      <c r="S353" s="197"/>
      <c r="T353" s="198"/>
      <c r="AT353" s="199" t="s">
        <v>141</v>
      </c>
      <c r="AU353" s="199" t="s">
        <v>83</v>
      </c>
      <c r="AV353" s="13" t="s">
        <v>83</v>
      </c>
      <c r="AW353" s="13" t="s">
        <v>143</v>
      </c>
      <c r="AX353" s="13" t="s">
        <v>73</v>
      </c>
      <c r="AY353" s="199" t="s">
        <v>130</v>
      </c>
    </row>
    <row r="354" spans="2:51" s="15" customFormat="1" ht="11.25">
      <c r="B354" s="222"/>
      <c r="C354" s="223"/>
      <c r="D354" s="190" t="s">
        <v>141</v>
      </c>
      <c r="E354" s="224" t="s">
        <v>19</v>
      </c>
      <c r="F354" s="225" t="s">
        <v>289</v>
      </c>
      <c r="G354" s="223"/>
      <c r="H354" s="226">
        <v>23.5616</v>
      </c>
      <c r="I354" s="227"/>
      <c r="J354" s="223"/>
      <c r="K354" s="223"/>
      <c r="L354" s="228"/>
      <c r="M354" s="229"/>
      <c r="N354" s="230"/>
      <c r="O354" s="230"/>
      <c r="P354" s="230"/>
      <c r="Q354" s="230"/>
      <c r="R354" s="230"/>
      <c r="S354" s="230"/>
      <c r="T354" s="231"/>
      <c r="AT354" s="232" t="s">
        <v>141</v>
      </c>
      <c r="AU354" s="232" t="s">
        <v>83</v>
      </c>
      <c r="AV354" s="15" t="s">
        <v>151</v>
      </c>
      <c r="AW354" s="15" t="s">
        <v>143</v>
      </c>
      <c r="AX354" s="15" t="s">
        <v>73</v>
      </c>
      <c r="AY354" s="232" t="s">
        <v>130</v>
      </c>
    </row>
    <row r="355" spans="2:51" s="14" customFormat="1" ht="11.25">
      <c r="B355" s="200"/>
      <c r="C355" s="201"/>
      <c r="D355" s="190" t="s">
        <v>141</v>
      </c>
      <c r="E355" s="202" t="s">
        <v>19</v>
      </c>
      <c r="F355" s="203" t="s">
        <v>146</v>
      </c>
      <c r="G355" s="201"/>
      <c r="H355" s="204">
        <v>338.7845</v>
      </c>
      <c r="I355" s="205"/>
      <c r="J355" s="201"/>
      <c r="K355" s="201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141</v>
      </c>
      <c r="AU355" s="210" t="s">
        <v>83</v>
      </c>
      <c r="AV355" s="14" t="s">
        <v>137</v>
      </c>
      <c r="AW355" s="14" t="s">
        <v>143</v>
      </c>
      <c r="AX355" s="14" t="s">
        <v>81</v>
      </c>
      <c r="AY355" s="210" t="s">
        <v>130</v>
      </c>
    </row>
    <row r="356" spans="1:65" s="2" customFormat="1" ht="37.9" customHeight="1">
      <c r="A356" s="35"/>
      <c r="B356" s="36"/>
      <c r="C356" s="170" t="s">
        <v>474</v>
      </c>
      <c r="D356" s="170" t="s">
        <v>132</v>
      </c>
      <c r="E356" s="171" t="s">
        <v>475</v>
      </c>
      <c r="F356" s="172" t="s">
        <v>476</v>
      </c>
      <c r="G356" s="173" t="s">
        <v>283</v>
      </c>
      <c r="H356" s="174">
        <v>156</v>
      </c>
      <c r="I356" s="175"/>
      <c r="J356" s="176">
        <f>ROUND(I356*H356,2)</f>
        <v>0</v>
      </c>
      <c r="K356" s="172" t="s">
        <v>136</v>
      </c>
      <c r="L356" s="40"/>
      <c r="M356" s="177" t="s">
        <v>19</v>
      </c>
      <c r="N356" s="178" t="s">
        <v>44</v>
      </c>
      <c r="O356" s="65"/>
      <c r="P356" s="179">
        <f>O356*H356</f>
        <v>0</v>
      </c>
      <c r="Q356" s="179">
        <v>0</v>
      </c>
      <c r="R356" s="179">
        <f>Q356*H356</f>
        <v>0</v>
      </c>
      <c r="S356" s="179">
        <v>0</v>
      </c>
      <c r="T356" s="180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1" t="s">
        <v>137</v>
      </c>
      <c r="AT356" s="181" t="s">
        <v>132</v>
      </c>
      <c r="AU356" s="181" t="s">
        <v>83</v>
      </c>
      <c r="AY356" s="18" t="s">
        <v>130</v>
      </c>
      <c r="BE356" s="182">
        <f>IF(N356="základní",J356,0)</f>
        <v>0</v>
      </c>
      <c r="BF356" s="182">
        <f>IF(N356="snížená",J356,0)</f>
        <v>0</v>
      </c>
      <c r="BG356" s="182">
        <f>IF(N356="zákl. přenesená",J356,0)</f>
        <v>0</v>
      </c>
      <c r="BH356" s="182">
        <f>IF(N356="sníž. přenesená",J356,0)</f>
        <v>0</v>
      </c>
      <c r="BI356" s="182">
        <f>IF(N356="nulová",J356,0)</f>
        <v>0</v>
      </c>
      <c r="BJ356" s="18" t="s">
        <v>81</v>
      </c>
      <c r="BK356" s="182">
        <f>ROUND(I356*H356,2)</f>
        <v>0</v>
      </c>
      <c r="BL356" s="18" t="s">
        <v>137</v>
      </c>
      <c r="BM356" s="181" t="s">
        <v>477</v>
      </c>
    </row>
    <row r="357" spans="1:47" s="2" customFormat="1" ht="11.25">
      <c r="A357" s="35"/>
      <c r="B357" s="36"/>
      <c r="C357" s="37"/>
      <c r="D357" s="183" t="s">
        <v>139</v>
      </c>
      <c r="E357" s="37"/>
      <c r="F357" s="184" t="s">
        <v>478</v>
      </c>
      <c r="G357" s="37"/>
      <c r="H357" s="37"/>
      <c r="I357" s="185"/>
      <c r="J357" s="37"/>
      <c r="K357" s="37"/>
      <c r="L357" s="40"/>
      <c r="M357" s="186"/>
      <c r="N357" s="187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139</v>
      </c>
      <c r="AU357" s="18" t="s">
        <v>83</v>
      </c>
    </row>
    <row r="358" spans="1:65" s="2" customFormat="1" ht="37.9" customHeight="1">
      <c r="A358" s="35"/>
      <c r="B358" s="36"/>
      <c r="C358" s="170" t="s">
        <v>479</v>
      </c>
      <c r="D358" s="170" t="s">
        <v>132</v>
      </c>
      <c r="E358" s="171" t="s">
        <v>480</v>
      </c>
      <c r="F358" s="172" t="s">
        <v>481</v>
      </c>
      <c r="G358" s="173" t="s">
        <v>159</v>
      </c>
      <c r="H358" s="174">
        <v>0.11</v>
      </c>
      <c r="I358" s="175"/>
      <c r="J358" s="176">
        <f>ROUND(I358*H358,2)</f>
        <v>0</v>
      </c>
      <c r="K358" s="172" t="s">
        <v>136</v>
      </c>
      <c r="L358" s="40"/>
      <c r="M358" s="177" t="s">
        <v>19</v>
      </c>
      <c r="N358" s="178" t="s">
        <v>44</v>
      </c>
      <c r="O358" s="65"/>
      <c r="P358" s="179">
        <f>O358*H358</f>
        <v>0</v>
      </c>
      <c r="Q358" s="179">
        <v>2.30102</v>
      </c>
      <c r="R358" s="179">
        <f>Q358*H358</f>
        <v>0.2531122</v>
      </c>
      <c r="S358" s="179">
        <v>0</v>
      </c>
      <c r="T358" s="180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1" t="s">
        <v>137</v>
      </c>
      <c r="AT358" s="181" t="s">
        <v>132</v>
      </c>
      <c r="AU358" s="181" t="s">
        <v>83</v>
      </c>
      <c r="AY358" s="18" t="s">
        <v>130</v>
      </c>
      <c r="BE358" s="182">
        <f>IF(N358="základní",J358,0)</f>
        <v>0</v>
      </c>
      <c r="BF358" s="182">
        <f>IF(N358="snížená",J358,0)</f>
        <v>0</v>
      </c>
      <c r="BG358" s="182">
        <f>IF(N358="zákl. přenesená",J358,0)</f>
        <v>0</v>
      </c>
      <c r="BH358" s="182">
        <f>IF(N358="sníž. přenesená",J358,0)</f>
        <v>0</v>
      </c>
      <c r="BI358" s="182">
        <f>IF(N358="nulová",J358,0)</f>
        <v>0</v>
      </c>
      <c r="BJ358" s="18" t="s">
        <v>81</v>
      </c>
      <c r="BK358" s="182">
        <f>ROUND(I358*H358,2)</f>
        <v>0</v>
      </c>
      <c r="BL358" s="18" t="s">
        <v>137</v>
      </c>
      <c r="BM358" s="181" t="s">
        <v>482</v>
      </c>
    </row>
    <row r="359" spans="1:47" s="2" customFormat="1" ht="11.25">
      <c r="A359" s="35"/>
      <c r="B359" s="36"/>
      <c r="C359" s="37"/>
      <c r="D359" s="183" t="s">
        <v>139</v>
      </c>
      <c r="E359" s="37"/>
      <c r="F359" s="184" t="s">
        <v>483</v>
      </c>
      <c r="G359" s="37"/>
      <c r="H359" s="37"/>
      <c r="I359" s="185"/>
      <c r="J359" s="37"/>
      <c r="K359" s="37"/>
      <c r="L359" s="40"/>
      <c r="M359" s="186"/>
      <c r="N359" s="187"/>
      <c r="O359" s="65"/>
      <c r="P359" s="65"/>
      <c r="Q359" s="65"/>
      <c r="R359" s="65"/>
      <c r="S359" s="65"/>
      <c r="T359" s="66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139</v>
      </c>
      <c r="AU359" s="18" t="s">
        <v>83</v>
      </c>
    </row>
    <row r="360" spans="1:47" s="2" customFormat="1" ht="19.5">
      <c r="A360" s="35"/>
      <c r="B360" s="36"/>
      <c r="C360" s="37"/>
      <c r="D360" s="190" t="s">
        <v>198</v>
      </c>
      <c r="E360" s="37"/>
      <c r="F360" s="211" t="s">
        <v>484</v>
      </c>
      <c r="G360" s="37"/>
      <c r="H360" s="37"/>
      <c r="I360" s="185"/>
      <c r="J360" s="37"/>
      <c r="K360" s="37"/>
      <c r="L360" s="40"/>
      <c r="M360" s="186"/>
      <c r="N360" s="187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198</v>
      </c>
      <c r="AU360" s="18" t="s">
        <v>83</v>
      </c>
    </row>
    <row r="361" spans="2:51" s="13" customFormat="1" ht="11.25">
      <c r="B361" s="188"/>
      <c r="C361" s="189"/>
      <c r="D361" s="190" t="s">
        <v>141</v>
      </c>
      <c r="E361" s="191" t="s">
        <v>19</v>
      </c>
      <c r="F361" s="192" t="s">
        <v>485</v>
      </c>
      <c r="G361" s="189"/>
      <c r="H361" s="193">
        <v>0.05</v>
      </c>
      <c r="I361" s="194"/>
      <c r="J361" s="189"/>
      <c r="K361" s="189"/>
      <c r="L361" s="195"/>
      <c r="M361" s="196"/>
      <c r="N361" s="197"/>
      <c r="O361" s="197"/>
      <c r="P361" s="197"/>
      <c r="Q361" s="197"/>
      <c r="R361" s="197"/>
      <c r="S361" s="197"/>
      <c r="T361" s="198"/>
      <c r="AT361" s="199" t="s">
        <v>141</v>
      </c>
      <c r="AU361" s="199" t="s">
        <v>83</v>
      </c>
      <c r="AV361" s="13" t="s">
        <v>83</v>
      </c>
      <c r="AW361" s="13" t="s">
        <v>143</v>
      </c>
      <c r="AX361" s="13" t="s">
        <v>73</v>
      </c>
      <c r="AY361" s="199" t="s">
        <v>130</v>
      </c>
    </row>
    <row r="362" spans="2:51" s="13" customFormat="1" ht="11.25">
      <c r="B362" s="188"/>
      <c r="C362" s="189"/>
      <c r="D362" s="190" t="s">
        <v>141</v>
      </c>
      <c r="E362" s="191" t="s">
        <v>19</v>
      </c>
      <c r="F362" s="192" t="s">
        <v>486</v>
      </c>
      <c r="G362" s="189"/>
      <c r="H362" s="193">
        <v>0.06</v>
      </c>
      <c r="I362" s="194"/>
      <c r="J362" s="189"/>
      <c r="K362" s="189"/>
      <c r="L362" s="195"/>
      <c r="M362" s="196"/>
      <c r="N362" s="197"/>
      <c r="O362" s="197"/>
      <c r="P362" s="197"/>
      <c r="Q362" s="197"/>
      <c r="R362" s="197"/>
      <c r="S362" s="197"/>
      <c r="T362" s="198"/>
      <c r="AT362" s="199" t="s">
        <v>141</v>
      </c>
      <c r="AU362" s="199" t="s">
        <v>83</v>
      </c>
      <c r="AV362" s="13" t="s">
        <v>83</v>
      </c>
      <c r="AW362" s="13" t="s">
        <v>143</v>
      </c>
      <c r="AX362" s="13" t="s">
        <v>73</v>
      </c>
      <c r="AY362" s="199" t="s">
        <v>130</v>
      </c>
    </row>
    <row r="363" spans="2:51" s="14" customFormat="1" ht="11.25">
      <c r="B363" s="200"/>
      <c r="C363" s="201"/>
      <c r="D363" s="190" t="s">
        <v>141</v>
      </c>
      <c r="E363" s="202" t="s">
        <v>19</v>
      </c>
      <c r="F363" s="203" t="s">
        <v>146</v>
      </c>
      <c r="G363" s="201"/>
      <c r="H363" s="204">
        <v>0.11</v>
      </c>
      <c r="I363" s="205"/>
      <c r="J363" s="201"/>
      <c r="K363" s="201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141</v>
      </c>
      <c r="AU363" s="210" t="s">
        <v>83</v>
      </c>
      <c r="AV363" s="14" t="s">
        <v>137</v>
      </c>
      <c r="AW363" s="14" t="s">
        <v>143</v>
      </c>
      <c r="AX363" s="14" t="s">
        <v>81</v>
      </c>
      <c r="AY363" s="210" t="s">
        <v>130</v>
      </c>
    </row>
    <row r="364" spans="2:63" s="12" customFormat="1" ht="22.9" customHeight="1">
      <c r="B364" s="154"/>
      <c r="C364" s="155"/>
      <c r="D364" s="156" t="s">
        <v>72</v>
      </c>
      <c r="E364" s="168" t="s">
        <v>187</v>
      </c>
      <c r="F364" s="168" t="s">
        <v>487</v>
      </c>
      <c r="G364" s="155"/>
      <c r="H364" s="155"/>
      <c r="I364" s="158"/>
      <c r="J364" s="169">
        <f>BK364</f>
        <v>0</v>
      </c>
      <c r="K364" s="155"/>
      <c r="L364" s="160"/>
      <c r="M364" s="161"/>
      <c r="N364" s="162"/>
      <c r="O364" s="162"/>
      <c r="P364" s="163">
        <f>SUM(P365:P448)</f>
        <v>0</v>
      </c>
      <c r="Q364" s="162"/>
      <c r="R364" s="163">
        <f>SUM(R365:R448)</f>
        <v>10.205940789999998</v>
      </c>
      <c r="S364" s="162"/>
      <c r="T364" s="164">
        <f>SUM(T365:T448)</f>
        <v>8.176192</v>
      </c>
      <c r="AR364" s="165" t="s">
        <v>81</v>
      </c>
      <c r="AT364" s="166" t="s">
        <v>72</v>
      </c>
      <c r="AU364" s="166" t="s">
        <v>81</v>
      </c>
      <c r="AY364" s="165" t="s">
        <v>130</v>
      </c>
      <c r="BK364" s="167">
        <f>SUM(BK365:BK448)</f>
        <v>0</v>
      </c>
    </row>
    <row r="365" spans="1:65" s="2" customFormat="1" ht="24.2" customHeight="1">
      <c r="A365" s="35"/>
      <c r="B365" s="36"/>
      <c r="C365" s="170" t="s">
        <v>488</v>
      </c>
      <c r="D365" s="170" t="s">
        <v>132</v>
      </c>
      <c r="E365" s="171" t="s">
        <v>489</v>
      </c>
      <c r="F365" s="172" t="s">
        <v>490</v>
      </c>
      <c r="G365" s="173" t="s">
        <v>491</v>
      </c>
      <c r="H365" s="174">
        <v>2</v>
      </c>
      <c r="I365" s="175"/>
      <c r="J365" s="176">
        <f>ROUND(I365*H365,2)</f>
        <v>0</v>
      </c>
      <c r="K365" s="172" t="s">
        <v>492</v>
      </c>
      <c r="L365" s="40"/>
      <c r="M365" s="177" t="s">
        <v>19</v>
      </c>
      <c r="N365" s="178" t="s">
        <v>44</v>
      </c>
      <c r="O365" s="65"/>
      <c r="P365" s="179">
        <f>O365*H365</f>
        <v>0</v>
      </c>
      <c r="Q365" s="179">
        <v>0</v>
      </c>
      <c r="R365" s="179">
        <f>Q365*H365</f>
        <v>0</v>
      </c>
      <c r="S365" s="179">
        <v>0</v>
      </c>
      <c r="T365" s="180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1" t="s">
        <v>137</v>
      </c>
      <c r="AT365" s="181" t="s">
        <v>132</v>
      </c>
      <c r="AU365" s="181" t="s">
        <v>83</v>
      </c>
      <c r="AY365" s="18" t="s">
        <v>130</v>
      </c>
      <c r="BE365" s="182">
        <f>IF(N365="základní",J365,0)</f>
        <v>0</v>
      </c>
      <c r="BF365" s="182">
        <f>IF(N365="snížená",J365,0)</f>
        <v>0</v>
      </c>
      <c r="BG365" s="182">
        <f>IF(N365="zákl. přenesená",J365,0)</f>
        <v>0</v>
      </c>
      <c r="BH365" s="182">
        <f>IF(N365="sníž. přenesená",J365,0)</f>
        <v>0</v>
      </c>
      <c r="BI365" s="182">
        <f>IF(N365="nulová",J365,0)</f>
        <v>0</v>
      </c>
      <c r="BJ365" s="18" t="s">
        <v>81</v>
      </c>
      <c r="BK365" s="182">
        <f>ROUND(I365*H365,2)</f>
        <v>0</v>
      </c>
      <c r="BL365" s="18" t="s">
        <v>137</v>
      </c>
      <c r="BM365" s="181" t="s">
        <v>493</v>
      </c>
    </row>
    <row r="366" spans="1:65" s="2" customFormat="1" ht="24.2" customHeight="1">
      <c r="A366" s="35"/>
      <c r="B366" s="36"/>
      <c r="C366" s="170" t="s">
        <v>494</v>
      </c>
      <c r="D366" s="170" t="s">
        <v>132</v>
      </c>
      <c r="E366" s="171" t="s">
        <v>495</v>
      </c>
      <c r="F366" s="172" t="s">
        <v>496</v>
      </c>
      <c r="G366" s="173" t="s">
        <v>491</v>
      </c>
      <c r="H366" s="174">
        <v>1</v>
      </c>
      <c r="I366" s="175"/>
      <c r="J366" s="176">
        <f>ROUND(I366*H366,2)</f>
        <v>0</v>
      </c>
      <c r="K366" s="172" t="s">
        <v>492</v>
      </c>
      <c r="L366" s="40"/>
      <c r="M366" s="177" t="s">
        <v>19</v>
      </c>
      <c r="N366" s="178" t="s">
        <v>44</v>
      </c>
      <c r="O366" s="65"/>
      <c r="P366" s="179">
        <f>O366*H366</f>
        <v>0</v>
      </c>
      <c r="Q366" s="179">
        <v>0</v>
      </c>
      <c r="R366" s="179">
        <f>Q366*H366</f>
        <v>0</v>
      </c>
      <c r="S366" s="179">
        <v>0</v>
      </c>
      <c r="T366" s="180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1" t="s">
        <v>137</v>
      </c>
      <c r="AT366" s="181" t="s">
        <v>132</v>
      </c>
      <c r="AU366" s="181" t="s">
        <v>83</v>
      </c>
      <c r="AY366" s="18" t="s">
        <v>130</v>
      </c>
      <c r="BE366" s="182">
        <f>IF(N366="základní",J366,0)</f>
        <v>0</v>
      </c>
      <c r="BF366" s="182">
        <f>IF(N366="snížená",J366,0)</f>
        <v>0</v>
      </c>
      <c r="BG366" s="182">
        <f>IF(N366="zákl. přenesená",J366,0)</f>
        <v>0</v>
      </c>
      <c r="BH366" s="182">
        <f>IF(N366="sníž. přenesená",J366,0)</f>
        <v>0</v>
      </c>
      <c r="BI366" s="182">
        <f>IF(N366="nulová",J366,0)</f>
        <v>0</v>
      </c>
      <c r="BJ366" s="18" t="s">
        <v>81</v>
      </c>
      <c r="BK366" s="182">
        <f>ROUND(I366*H366,2)</f>
        <v>0</v>
      </c>
      <c r="BL366" s="18" t="s">
        <v>137</v>
      </c>
      <c r="BM366" s="181" t="s">
        <v>497</v>
      </c>
    </row>
    <row r="367" spans="1:65" s="2" customFormat="1" ht="44.25" customHeight="1">
      <c r="A367" s="35"/>
      <c r="B367" s="36"/>
      <c r="C367" s="170" t="s">
        <v>498</v>
      </c>
      <c r="D367" s="170" t="s">
        <v>132</v>
      </c>
      <c r="E367" s="171" t="s">
        <v>499</v>
      </c>
      <c r="F367" s="172" t="s">
        <v>500</v>
      </c>
      <c r="G367" s="173" t="s">
        <v>283</v>
      </c>
      <c r="H367" s="174">
        <v>65.2</v>
      </c>
      <c r="I367" s="175"/>
      <c r="J367" s="176">
        <f>ROUND(I367*H367,2)</f>
        <v>0</v>
      </c>
      <c r="K367" s="172" t="s">
        <v>136</v>
      </c>
      <c r="L367" s="40"/>
      <c r="M367" s="177" t="s">
        <v>19</v>
      </c>
      <c r="N367" s="178" t="s">
        <v>44</v>
      </c>
      <c r="O367" s="65"/>
      <c r="P367" s="179">
        <f>O367*H367</f>
        <v>0</v>
      </c>
      <c r="Q367" s="179">
        <v>0.10095</v>
      </c>
      <c r="R367" s="179">
        <f>Q367*H367</f>
        <v>6.58194</v>
      </c>
      <c r="S367" s="179">
        <v>0</v>
      </c>
      <c r="T367" s="180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1" t="s">
        <v>137</v>
      </c>
      <c r="AT367" s="181" t="s">
        <v>132</v>
      </c>
      <c r="AU367" s="181" t="s">
        <v>83</v>
      </c>
      <c r="AY367" s="18" t="s">
        <v>130</v>
      </c>
      <c r="BE367" s="182">
        <f>IF(N367="základní",J367,0)</f>
        <v>0</v>
      </c>
      <c r="BF367" s="182">
        <f>IF(N367="snížená",J367,0)</f>
        <v>0</v>
      </c>
      <c r="BG367" s="182">
        <f>IF(N367="zákl. přenesená",J367,0)</f>
        <v>0</v>
      </c>
      <c r="BH367" s="182">
        <f>IF(N367="sníž. přenesená",J367,0)</f>
        <v>0</v>
      </c>
      <c r="BI367" s="182">
        <f>IF(N367="nulová",J367,0)</f>
        <v>0</v>
      </c>
      <c r="BJ367" s="18" t="s">
        <v>81</v>
      </c>
      <c r="BK367" s="182">
        <f>ROUND(I367*H367,2)</f>
        <v>0</v>
      </c>
      <c r="BL367" s="18" t="s">
        <v>137</v>
      </c>
      <c r="BM367" s="181" t="s">
        <v>501</v>
      </c>
    </row>
    <row r="368" spans="1:47" s="2" customFormat="1" ht="11.25">
      <c r="A368" s="35"/>
      <c r="B368" s="36"/>
      <c r="C368" s="37"/>
      <c r="D368" s="183" t="s">
        <v>139</v>
      </c>
      <c r="E368" s="37"/>
      <c r="F368" s="184" t="s">
        <v>502</v>
      </c>
      <c r="G368" s="37"/>
      <c r="H368" s="37"/>
      <c r="I368" s="185"/>
      <c r="J368" s="37"/>
      <c r="K368" s="37"/>
      <c r="L368" s="40"/>
      <c r="M368" s="186"/>
      <c r="N368" s="187"/>
      <c r="O368" s="65"/>
      <c r="P368" s="65"/>
      <c r="Q368" s="65"/>
      <c r="R368" s="65"/>
      <c r="S368" s="65"/>
      <c r="T368" s="66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139</v>
      </c>
      <c r="AU368" s="18" t="s">
        <v>83</v>
      </c>
    </row>
    <row r="369" spans="1:65" s="2" customFormat="1" ht="16.5" customHeight="1">
      <c r="A369" s="35"/>
      <c r="B369" s="36"/>
      <c r="C369" s="212" t="s">
        <v>503</v>
      </c>
      <c r="D369" s="212" t="s">
        <v>213</v>
      </c>
      <c r="E369" s="213" t="s">
        <v>504</v>
      </c>
      <c r="F369" s="214" t="s">
        <v>505</v>
      </c>
      <c r="G369" s="215" t="s">
        <v>283</v>
      </c>
      <c r="H369" s="216">
        <v>71.72</v>
      </c>
      <c r="I369" s="217"/>
      <c r="J369" s="218">
        <f>ROUND(I369*H369,2)</f>
        <v>0</v>
      </c>
      <c r="K369" s="214" t="s">
        <v>136</v>
      </c>
      <c r="L369" s="219"/>
      <c r="M369" s="220" t="s">
        <v>19</v>
      </c>
      <c r="N369" s="221" t="s">
        <v>44</v>
      </c>
      <c r="O369" s="65"/>
      <c r="P369" s="179">
        <f>O369*H369</f>
        <v>0</v>
      </c>
      <c r="Q369" s="179">
        <v>0.022</v>
      </c>
      <c r="R369" s="179">
        <f>Q369*H369</f>
        <v>1.57784</v>
      </c>
      <c r="S369" s="179">
        <v>0</v>
      </c>
      <c r="T369" s="180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1" t="s">
        <v>182</v>
      </c>
      <c r="AT369" s="181" t="s">
        <v>213</v>
      </c>
      <c r="AU369" s="181" t="s">
        <v>83</v>
      </c>
      <c r="AY369" s="18" t="s">
        <v>130</v>
      </c>
      <c r="BE369" s="182">
        <f>IF(N369="základní",J369,0)</f>
        <v>0</v>
      </c>
      <c r="BF369" s="182">
        <f>IF(N369="snížená",J369,0)</f>
        <v>0</v>
      </c>
      <c r="BG369" s="182">
        <f>IF(N369="zákl. přenesená",J369,0)</f>
        <v>0</v>
      </c>
      <c r="BH369" s="182">
        <f>IF(N369="sníž. přenesená",J369,0)</f>
        <v>0</v>
      </c>
      <c r="BI369" s="182">
        <f>IF(N369="nulová",J369,0)</f>
        <v>0</v>
      </c>
      <c r="BJ369" s="18" t="s">
        <v>81</v>
      </c>
      <c r="BK369" s="182">
        <f>ROUND(I369*H369,2)</f>
        <v>0</v>
      </c>
      <c r="BL369" s="18" t="s">
        <v>137</v>
      </c>
      <c r="BM369" s="181" t="s">
        <v>506</v>
      </c>
    </row>
    <row r="370" spans="2:51" s="13" customFormat="1" ht="11.25">
      <c r="B370" s="188"/>
      <c r="C370" s="189"/>
      <c r="D370" s="190" t="s">
        <v>141</v>
      </c>
      <c r="E370" s="191" t="s">
        <v>19</v>
      </c>
      <c r="F370" s="192" t="s">
        <v>507</v>
      </c>
      <c r="G370" s="189"/>
      <c r="H370" s="193">
        <v>15.54</v>
      </c>
      <c r="I370" s="194"/>
      <c r="J370" s="189"/>
      <c r="K370" s="189"/>
      <c r="L370" s="195"/>
      <c r="M370" s="196"/>
      <c r="N370" s="197"/>
      <c r="O370" s="197"/>
      <c r="P370" s="197"/>
      <c r="Q370" s="197"/>
      <c r="R370" s="197"/>
      <c r="S370" s="197"/>
      <c r="T370" s="198"/>
      <c r="AT370" s="199" t="s">
        <v>141</v>
      </c>
      <c r="AU370" s="199" t="s">
        <v>83</v>
      </c>
      <c r="AV370" s="13" t="s">
        <v>83</v>
      </c>
      <c r="AW370" s="13" t="s">
        <v>143</v>
      </c>
      <c r="AX370" s="13" t="s">
        <v>73</v>
      </c>
      <c r="AY370" s="199" t="s">
        <v>130</v>
      </c>
    </row>
    <row r="371" spans="2:51" s="13" customFormat="1" ht="11.25">
      <c r="B371" s="188"/>
      <c r="C371" s="189"/>
      <c r="D371" s="190" t="s">
        <v>141</v>
      </c>
      <c r="E371" s="191" t="s">
        <v>19</v>
      </c>
      <c r="F371" s="192" t="s">
        <v>508</v>
      </c>
      <c r="G371" s="189"/>
      <c r="H371" s="193">
        <v>24.83</v>
      </c>
      <c r="I371" s="194"/>
      <c r="J371" s="189"/>
      <c r="K371" s="189"/>
      <c r="L371" s="195"/>
      <c r="M371" s="196"/>
      <c r="N371" s="197"/>
      <c r="O371" s="197"/>
      <c r="P371" s="197"/>
      <c r="Q371" s="197"/>
      <c r="R371" s="197"/>
      <c r="S371" s="197"/>
      <c r="T371" s="198"/>
      <c r="AT371" s="199" t="s">
        <v>141</v>
      </c>
      <c r="AU371" s="199" t="s">
        <v>83</v>
      </c>
      <c r="AV371" s="13" t="s">
        <v>83</v>
      </c>
      <c r="AW371" s="13" t="s">
        <v>143</v>
      </c>
      <c r="AX371" s="13" t="s">
        <v>73</v>
      </c>
      <c r="AY371" s="199" t="s">
        <v>130</v>
      </c>
    </row>
    <row r="372" spans="2:51" s="13" customFormat="1" ht="11.25">
      <c r="B372" s="188"/>
      <c r="C372" s="189"/>
      <c r="D372" s="190" t="s">
        <v>141</v>
      </c>
      <c r="E372" s="191" t="s">
        <v>19</v>
      </c>
      <c r="F372" s="192" t="s">
        <v>509</v>
      </c>
      <c r="G372" s="189"/>
      <c r="H372" s="193">
        <v>24.83</v>
      </c>
      <c r="I372" s="194"/>
      <c r="J372" s="189"/>
      <c r="K372" s="189"/>
      <c r="L372" s="195"/>
      <c r="M372" s="196"/>
      <c r="N372" s="197"/>
      <c r="O372" s="197"/>
      <c r="P372" s="197"/>
      <c r="Q372" s="197"/>
      <c r="R372" s="197"/>
      <c r="S372" s="197"/>
      <c r="T372" s="198"/>
      <c r="AT372" s="199" t="s">
        <v>141</v>
      </c>
      <c r="AU372" s="199" t="s">
        <v>83</v>
      </c>
      <c r="AV372" s="13" t="s">
        <v>83</v>
      </c>
      <c r="AW372" s="13" t="s">
        <v>143</v>
      </c>
      <c r="AX372" s="13" t="s">
        <v>73</v>
      </c>
      <c r="AY372" s="199" t="s">
        <v>130</v>
      </c>
    </row>
    <row r="373" spans="2:51" s="14" customFormat="1" ht="11.25">
      <c r="B373" s="200"/>
      <c r="C373" s="201"/>
      <c r="D373" s="190" t="s">
        <v>141</v>
      </c>
      <c r="E373" s="202" t="s">
        <v>19</v>
      </c>
      <c r="F373" s="203" t="s">
        <v>146</v>
      </c>
      <c r="G373" s="201"/>
      <c r="H373" s="204">
        <v>65.2</v>
      </c>
      <c r="I373" s="205"/>
      <c r="J373" s="201"/>
      <c r="K373" s="201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141</v>
      </c>
      <c r="AU373" s="210" t="s">
        <v>83</v>
      </c>
      <c r="AV373" s="14" t="s">
        <v>137</v>
      </c>
      <c r="AW373" s="14" t="s">
        <v>143</v>
      </c>
      <c r="AX373" s="14" t="s">
        <v>81</v>
      </c>
      <c r="AY373" s="210" t="s">
        <v>130</v>
      </c>
    </row>
    <row r="374" spans="2:51" s="13" customFormat="1" ht="11.25">
      <c r="B374" s="188"/>
      <c r="C374" s="189"/>
      <c r="D374" s="190" t="s">
        <v>141</v>
      </c>
      <c r="E374" s="189"/>
      <c r="F374" s="192" t="s">
        <v>510</v>
      </c>
      <c r="G374" s="189"/>
      <c r="H374" s="193">
        <v>71.72</v>
      </c>
      <c r="I374" s="194"/>
      <c r="J374" s="189"/>
      <c r="K374" s="189"/>
      <c r="L374" s="195"/>
      <c r="M374" s="196"/>
      <c r="N374" s="197"/>
      <c r="O374" s="197"/>
      <c r="P374" s="197"/>
      <c r="Q374" s="197"/>
      <c r="R374" s="197"/>
      <c r="S374" s="197"/>
      <c r="T374" s="198"/>
      <c r="AT374" s="199" t="s">
        <v>141</v>
      </c>
      <c r="AU374" s="199" t="s">
        <v>83</v>
      </c>
      <c r="AV374" s="13" t="s">
        <v>83</v>
      </c>
      <c r="AW374" s="13" t="s">
        <v>4</v>
      </c>
      <c r="AX374" s="13" t="s">
        <v>81</v>
      </c>
      <c r="AY374" s="199" t="s">
        <v>130</v>
      </c>
    </row>
    <row r="375" spans="1:65" s="2" customFormat="1" ht="44.25" customHeight="1">
      <c r="A375" s="35"/>
      <c r="B375" s="36"/>
      <c r="C375" s="170" t="s">
        <v>511</v>
      </c>
      <c r="D375" s="170" t="s">
        <v>132</v>
      </c>
      <c r="E375" s="171" t="s">
        <v>512</v>
      </c>
      <c r="F375" s="172" t="s">
        <v>513</v>
      </c>
      <c r="G375" s="173" t="s">
        <v>135</v>
      </c>
      <c r="H375" s="174">
        <v>335</v>
      </c>
      <c r="I375" s="175"/>
      <c r="J375" s="176">
        <f>ROUND(I375*H375,2)</f>
        <v>0</v>
      </c>
      <c r="K375" s="172" t="s">
        <v>136</v>
      </c>
      <c r="L375" s="40"/>
      <c r="M375" s="177" t="s">
        <v>19</v>
      </c>
      <c r="N375" s="178" t="s">
        <v>44</v>
      </c>
      <c r="O375" s="65"/>
      <c r="P375" s="179">
        <f>O375*H375</f>
        <v>0</v>
      </c>
      <c r="Q375" s="179">
        <v>0</v>
      </c>
      <c r="R375" s="179">
        <f>Q375*H375</f>
        <v>0</v>
      </c>
      <c r="S375" s="179">
        <v>0</v>
      </c>
      <c r="T375" s="180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1" t="s">
        <v>137</v>
      </c>
      <c r="AT375" s="181" t="s">
        <v>132</v>
      </c>
      <c r="AU375" s="181" t="s">
        <v>83</v>
      </c>
      <c r="AY375" s="18" t="s">
        <v>130</v>
      </c>
      <c r="BE375" s="182">
        <f>IF(N375="základní",J375,0)</f>
        <v>0</v>
      </c>
      <c r="BF375" s="182">
        <f>IF(N375="snížená",J375,0)</f>
        <v>0</v>
      </c>
      <c r="BG375" s="182">
        <f>IF(N375="zákl. přenesená",J375,0)</f>
        <v>0</v>
      </c>
      <c r="BH375" s="182">
        <f>IF(N375="sníž. přenesená",J375,0)</f>
        <v>0</v>
      </c>
      <c r="BI375" s="182">
        <f>IF(N375="nulová",J375,0)</f>
        <v>0</v>
      </c>
      <c r="BJ375" s="18" t="s">
        <v>81</v>
      </c>
      <c r="BK375" s="182">
        <f>ROUND(I375*H375,2)</f>
        <v>0</v>
      </c>
      <c r="BL375" s="18" t="s">
        <v>137</v>
      </c>
      <c r="BM375" s="181" t="s">
        <v>514</v>
      </c>
    </row>
    <row r="376" spans="1:47" s="2" customFormat="1" ht="11.25">
      <c r="A376" s="35"/>
      <c r="B376" s="36"/>
      <c r="C376" s="37"/>
      <c r="D376" s="183" t="s">
        <v>139</v>
      </c>
      <c r="E376" s="37"/>
      <c r="F376" s="184" t="s">
        <v>515</v>
      </c>
      <c r="G376" s="37"/>
      <c r="H376" s="37"/>
      <c r="I376" s="185"/>
      <c r="J376" s="37"/>
      <c r="K376" s="37"/>
      <c r="L376" s="40"/>
      <c r="M376" s="186"/>
      <c r="N376" s="187"/>
      <c r="O376" s="65"/>
      <c r="P376" s="65"/>
      <c r="Q376" s="65"/>
      <c r="R376" s="65"/>
      <c r="S376" s="65"/>
      <c r="T376" s="66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139</v>
      </c>
      <c r="AU376" s="18" t="s">
        <v>83</v>
      </c>
    </row>
    <row r="377" spans="1:47" s="2" customFormat="1" ht="39">
      <c r="A377" s="35"/>
      <c r="B377" s="36"/>
      <c r="C377" s="37"/>
      <c r="D377" s="190" t="s">
        <v>198</v>
      </c>
      <c r="E377" s="37"/>
      <c r="F377" s="211" t="s">
        <v>516</v>
      </c>
      <c r="G377" s="37"/>
      <c r="H377" s="37"/>
      <c r="I377" s="185"/>
      <c r="J377" s="37"/>
      <c r="K377" s="37"/>
      <c r="L377" s="40"/>
      <c r="M377" s="186"/>
      <c r="N377" s="187"/>
      <c r="O377" s="65"/>
      <c r="P377" s="65"/>
      <c r="Q377" s="65"/>
      <c r="R377" s="65"/>
      <c r="S377" s="65"/>
      <c r="T377" s="66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198</v>
      </c>
      <c r="AU377" s="18" t="s">
        <v>83</v>
      </c>
    </row>
    <row r="378" spans="2:51" s="13" customFormat="1" ht="11.25">
      <c r="B378" s="188"/>
      <c r="C378" s="189"/>
      <c r="D378" s="190" t="s">
        <v>141</v>
      </c>
      <c r="E378" s="191" t="s">
        <v>19</v>
      </c>
      <c r="F378" s="192" t="s">
        <v>517</v>
      </c>
      <c r="G378" s="189"/>
      <c r="H378" s="193">
        <v>128.65</v>
      </c>
      <c r="I378" s="194"/>
      <c r="J378" s="189"/>
      <c r="K378" s="189"/>
      <c r="L378" s="195"/>
      <c r="M378" s="196"/>
      <c r="N378" s="197"/>
      <c r="O378" s="197"/>
      <c r="P378" s="197"/>
      <c r="Q378" s="197"/>
      <c r="R378" s="197"/>
      <c r="S378" s="197"/>
      <c r="T378" s="198"/>
      <c r="AT378" s="199" t="s">
        <v>141</v>
      </c>
      <c r="AU378" s="199" t="s">
        <v>83</v>
      </c>
      <c r="AV378" s="13" t="s">
        <v>83</v>
      </c>
      <c r="AW378" s="13" t="s">
        <v>143</v>
      </c>
      <c r="AX378" s="13" t="s">
        <v>73</v>
      </c>
      <c r="AY378" s="199" t="s">
        <v>130</v>
      </c>
    </row>
    <row r="379" spans="2:51" s="13" customFormat="1" ht="11.25">
      <c r="B379" s="188"/>
      <c r="C379" s="189"/>
      <c r="D379" s="190" t="s">
        <v>141</v>
      </c>
      <c r="E379" s="191" t="s">
        <v>19</v>
      </c>
      <c r="F379" s="192" t="s">
        <v>518</v>
      </c>
      <c r="G379" s="189"/>
      <c r="H379" s="193">
        <v>128.65</v>
      </c>
      <c r="I379" s="194"/>
      <c r="J379" s="189"/>
      <c r="K379" s="189"/>
      <c r="L379" s="195"/>
      <c r="M379" s="196"/>
      <c r="N379" s="197"/>
      <c r="O379" s="197"/>
      <c r="P379" s="197"/>
      <c r="Q379" s="197"/>
      <c r="R379" s="197"/>
      <c r="S379" s="197"/>
      <c r="T379" s="198"/>
      <c r="AT379" s="199" t="s">
        <v>141</v>
      </c>
      <c r="AU379" s="199" t="s">
        <v>83</v>
      </c>
      <c r="AV379" s="13" t="s">
        <v>83</v>
      </c>
      <c r="AW379" s="13" t="s">
        <v>143</v>
      </c>
      <c r="AX379" s="13" t="s">
        <v>73</v>
      </c>
      <c r="AY379" s="199" t="s">
        <v>130</v>
      </c>
    </row>
    <row r="380" spans="2:51" s="13" customFormat="1" ht="11.25">
      <c r="B380" s="188"/>
      <c r="C380" s="189"/>
      <c r="D380" s="190" t="s">
        <v>141</v>
      </c>
      <c r="E380" s="191" t="s">
        <v>19</v>
      </c>
      <c r="F380" s="192" t="s">
        <v>519</v>
      </c>
      <c r="G380" s="189"/>
      <c r="H380" s="193">
        <v>77.7</v>
      </c>
      <c r="I380" s="194"/>
      <c r="J380" s="189"/>
      <c r="K380" s="189"/>
      <c r="L380" s="195"/>
      <c r="M380" s="196"/>
      <c r="N380" s="197"/>
      <c r="O380" s="197"/>
      <c r="P380" s="197"/>
      <c r="Q380" s="197"/>
      <c r="R380" s="197"/>
      <c r="S380" s="197"/>
      <c r="T380" s="198"/>
      <c r="AT380" s="199" t="s">
        <v>141</v>
      </c>
      <c r="AU380" s="199" t="s">
        <v>83</v>
      </c>
      <c r="AV380" s="13" t="s">
        <v>83</v>
      </c>
      <c r="AW380" s="13" t="s">
        <v>143</v>
      </c>
      <c r="AX380" s="13" t="s">
        <v>73</v>
      </c>
      <c r="AY380" s="199" t="s">
        <v>130</v>
      </c>
    </row>
    <row r="381" spans="2:51" s="14" customFormat="1" ht="11.25">
      <c r="B381" s="200"/>
      <c r="C381" s="201"/>
      <c r="D381" s="190" t="s">
        <v>141</v>
      </c>
      <c r="E381" s="202" t="s">
        <v>19</v>
      </c>
      <c r="F381" s="203" t="s">
        <v>146</v>
      </c>
      <c r="G381" s="201"/>
      <c r="H381" s="204">
        <v>335</v>
      </c>
      <c r="I381" s="205"/>
      <c r="J381" s="201"/>
      <c r="K381" s="201"/>
      <c r="L381" s="206"/>
      <c r="M381" s="207"/>
      <c r="N381" s="208"/>
      <c r="O381" s="208"/>
      <c r="P381" s="208"/>
      <c r="Q381" s="208"/>
      <c r="R381" s="208"/>
      <c r="S381" s="208"/>
      <c r="T381" s="209"/>
      <c r="AT381" s="210" t="s">
        <v>141</v>
      </c>
      <c r="AU381" s="210" t="s">
        <v>83</v>
      </c>
      <c r="AV381" s="14" t="s">
        <v>137</v>
      </c>
      <c r="AW381" s="14" t="s">
        <v>143</v>
      </c>
      <c r="AX381" s="14" t="s">
        <v>81</v>
      </c>
      <c r="AY381" s="210" t="s">
        <v>130</v>
      </c>
    </row>
    <row r="382" spans="1:65" s="2" customFormat="1" ht="55.5" customHeight="1">
      <c r="A382" s="35"/>
      <c r="B382" s="36"/>
      <c r="C382" s="170" t="s">
        <v>520</v>
      </c>
      <c r="D382" s="170" t="s">
        <v>132</v>
      </c>
      <c r="E382" s="171" t="s">
        <v>521</v>
      </c>
      <c r="F382" s="172" t="s">
        <v>522</v>
      </c>
      <c r="G382" s="173" t="s">
        <v>135</v>
      </c>
      <c r="H382" s="174">
        <v>20100</v>
      </c>
      <c r="I382" s="175"/>
      <c r="J382" s="176">
        <f>ROUND(I382*H382,2)</f>
        <v>0</v>
      </c>
      <c r="K382" s="172" t="s">
        <v>136</v>
      </c>
      <c r="L382" s="40"/>
      <c r="M382" s="177" t="s">
        <v>19</v>
      </c>
      <c r="N382" s="178" t="s">
        <v>44</v>
      </c>
      <c r="O382" s="65"/>
      <c r="P382" s="179">
        <f>O382*H382</f>
        <v>0</v>
      </c>
      <c r="Q382" s="179">
        <v>0</v>
      </c>
      <c r="R382" s="179">
        <f>Q382*H382</f>
        <v>0</v>
      </c>
      <c r="S382" s="179">
        <v>0</v>
      </c>
      <c r="T382" s="180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1" t="s">
        <v>137</v>
      </c>
      <c r="AT382" s="181" t="s">
        <v>132</v>
      </c>
      <c r="AU382" s="181" t="s">
        <v>83</v>
      </c>
      <c r="AY382" s="18" t="s">
        <v>130</v>
      </c>
      <c r="BE382" s="182">
        <f>IF(N382="základní",J382,0)</f>
        <v>0</v>
      </c>
      <c r="BF382" s="182">
        <f>IF(N382="snížená",J382,0)</f>
        <v>0</v>
      </c>
      <c r="BG382" s="182">
        <f>IF(N382="zákl. přenesená",J382,0)</f>
        <v>0</v>
      </c>
      <c r="BH382" s="182">
        <f>IF(N382="sníž. přenesená",J382,0)</f>
        <v>0</v>
      </c>
      <c r="BI382" s="182">
        <f>IF(N382="nulová",J382,0)</f>
        <v>0</v>
      </c>
      <c r="BJ382" s="18" t="s">
        <v>81</v>
      </c>
      <c r="BK382" s="182">
        <f>ROUND(I382*H382,2)</f>
        <v>0</v>
      </c>
      <c r="BL382" s="18" t="s">
        <v>137</v>
      </c>
      <c r="BM382" s="181" t="s">
        <v>523</v>
      </c>
    </row>
    <row r="383" spans="1:47" s="2" customFormat="1" ht="11.25">
      <c r="A383" s="35"/>
      <c r="B383" s="36"/>
      <c r="C383" s="37"/>
      <c r="D383" s="183" t="s">
        <v>139</v>
      </c>
      <c r="E383" s="37"/>
      <c r="F383" s="184" t="s">
        <v>524</v>
      </c>
      <c r="G383" s="37"/>
      <c r="H383" s="37"/>
      <c r="I383" s="185"/>
      <c r="J383" s="37"/>
      <c r="K383" s="37"/>
      <c r="L383" s="40"/>
      <c r="M383" s="186"/>
      <c r="N383" s="187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139</v>
      </c>
      <c r="AU383" s="18" t="s">
        <v>83</v>
      </c>
    </row>
    <row r="384" spans="2:51" s="13" customFormat="1" ht="11.25">
      <c r="B384" s="188"/>
      <c r="C384" s="189"/>
      <c r="D384" s="190" t="s">
        <v>141</v>
      </c>
      <c r="E384" s="191" t="s">
        <v>19</v>
      </c>
      <c r="F384" s="192" t="s">
        <v>525</v>
      </c>
      <c r="G384" s="189"/>
      <c r="H384" s="193">
        <v>20100</v>
      </c>
      <c r="I384" s="194"/>
      <c r="J384" s="189"/>
      <c r="K384" s="189"/>
      <c r="L384" s="195"/>
      <c r="M384" s="196"/>
      <c r="N384" s="197"/>
      <c r="O384" s="197"/>
      <c r="P384" s="197"/>
      <c r="Q384" s="197"/>
      <c r="R384" s="197"/>
      <c r="S384" s="197"/>
      <c r="T384" s="198"/>
      <c r="AT384" s="199" t="s">
        <v>141</v>
      </c>
      <c r="AU384" s="199" t="s">
        <v>83</v>
      </c>
      <c r="AV384" s="13" t="s">
        <v>83</v>
      </c>
      <c r="AW384" s="13" t="s">
        <v>143</v>
      </c>
      <c r="AX384" s="13" t="s">
        <v>81</v>
      </c>
      <c r="AY384" s="199" t="s">
        <v>130</v>
      </c>
    </row>
    <row r="385" spans="1:65" s="2" customFormat="1" ht="55.5" customHeight="1">
      <c r="A385" s="35"/>
      <c r="B385" s="36"/>
      <c r="C385" s="170" t="s">
        <v>526</v>
      </c>
      <c r="D385" s="170" t="s">
        <v>132</v>
      </c>
      <c r="E385" s="171" t="s">
        <v>527</v>
      </c>
      <c r="F385" s="172" t="s">
        <v>528</v>
      </c>
      <c r="G385" s="173" t="s">
        <v>491</v>
      </c>
      <c r="H385" s="174">
        <v>1</v>
      </c>
      <c r="I385" s="175"/>
      <c r="J385" s="176">
        <f>ROUND(I385*H385,2)</f>
        <v>0</v>
      </c>
      <c r="K385" s="172" t="s">
        <v>136</v>
      </c>
      <c r="L385" s="40"/>
      <c r="M385" s="177" t="s">
        <v>19</v>
      </c>
      <c r="N385" s="178" t="s">
        <v>44</v>
      </c>
      <c r="O385" s="65"/>
      <c r="P385" s="179">
        <f>O385*H385</f>
        <v>0</v>
      </c>
      <c r="Q385" s="179">
        <v>0</v>
      </c>
      <c r="R385" s="179">
        <f>Q385*H385</f>
        <v>0</v>
      </c>
      <c r="S385" s="179">
        <v>0</v>
      </c>
      <c r="T385" s="180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1" t="s">
        <v>137</v>
      </c>
      <c r="AT385" s="181" t="s">
        <v>132</v>
      </c>
      <c r="AU385" s="181" t="s">
        <v>83</v>
      </c>
      <c r="AY385" s="18" t="s">
        <v>130</v>
      </c>
      <c r="BE385" s="182">
        <f>IF(N385="základní",J385,0)</f>
        <v>0</v>
      </c>
      <c r="BF385" s="182">
        <f>IF(N385="snížená",J385,0)</f>
        <v>0</v>
      </c>
      <c r="BG385" s="182">
        <f>IF(N385="zákl. přenesená",J385,0)</f>
        <v>0</v>
      </c>
      <c r="BH385" s="182">
        <f>IF(N385="sníž. přenesená",J385,0)</f>
        <v>0</v>
      </c>
      <c r="BI385" s="182">
        <f>IF(N385="nulová",J385,0)</f>
        <v>0</v>
      </c>
      <c r="BJ385" s="18" t="s">
        <v>81</v>
      </c>
      <c r="BK385" s="182">
        <f>ROUND(I385*H385,2)</f>
        <v>0</v>
      </c>
      <c r="BL385" s="18" t="s">
        <v>137</v>
      </c>
      <c r="BM385" s="181" t="s">
        <v>529</v>
      </c>
    </row>
    <row r="386" spans="1:47" s="2" customFormat="1" ht="11.25">
      <c r="A386" s="35"/>
      <c r="B386" s="36"/>
      <c r="C386" s="37"/>
      <c r="D386" s="183" t="s">
        <v>139</v>
      </c>
      <c r="E386" s="37"/>
      <c r="F386" s="184" t="s">
        <v>530</v>
      </c>
      <c r="G386" s="37"/>
      <c r="H386" s="37"/>
      <c r="I386" s="185"/>
      <c r="J386" s="37"/>
      <c r="K386" s="37"/>
      <c r="L386" s="40"/>
      <c r="M386" s="186"/>
      <c r="N386" s="187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139</v>
      </c>
      <c r="AU386" s="18" t="s">
        <v>83</v>
      </c>
    </row>
    <row r="387" spans="1:65" s="2" customFormat="1" ht="44.25" customHeight="1">
      <c r="A387" s="35"/>
      <c r="B387" s="36"/>
      <c r="C387" s="170" t="s">
        <v>531</v>
      </c>
      <c r="D387" s="170" t="s">
        <v>132</v>
      </c>
      <c r="E387" s="171" t="s">
        <v>532</v>
      </c>
      <c r="F387" s="172" t="s">
        <v>533</v>
      </c>
      <c r="G387" s="173" t="s">
        <v>135</v>
      </c>
      <c r="H387" s="174">
        <v>335</v>
      </c>
      <c r="I387" s="175"/>
      <c r="J387" s="176">
        <f>ROUND(I387*H387,2)</f>
        <v>0</v>
      </c>
      <c r="K387" s="172" t="s">
        <v>136</v>
      </c>
      <c r="L387" s="40"/>
      <c r="M387" s="177" t="s">
        <v>19</v>
      </c>
      <c r="N387" s="178" t="s">
        <v>44</v>
      </c>
      <c r="O387" s="65"/>
      <c r="P387" s="179">
        <f>O387*H387</f>
        <v>0</v>
      </c>
      <c r="Q387" s="179">
        <v>0</v>
      </c>
      <c r="R387" s="179">
        <f>Q387*H387</f>
        <v>0</v>
      </c>
      <c r="S387" s="179">
        <v>0</v>
      </c>
      <c r="T387" s="180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1" t="s">
        <v>137</v>
      </c>
      <c r="AT387" s="181" t="s">
        <v>132</v>
      </c>
      <c r="AU387" s="181" t="s">
        <v>83</v>
      </c>
      <c r="AY387" s="18" t="s">
        <v>130</v>
      </c>
      <c r="BE387" s="182">
        <f>IF(N387="základní",J387,0)</f>
        <v>0</v>
      </c>
      <c r="BF387" s="182">
        <f>IF(N387="snížená",J387,0)</f>
        <v>0</v>
      </c>
      <c r="BG387" s="182">
        <f>IF(N387="zákl. přenesená",J387,0)</f>
        <v>0</v>
      </c>
      <c r="BH387" s="182">
        <f>IF(N387="sníž. přenesená",J387,0)</f>
        <v>0</v>
      </c>
      <c r="BI387" s="182">
        <f>IF(N387="nulová",J387,0)</f>
        <v>0</v>
      </c>
      <c r="BJ387" s="18" t="s">
        <v>81</v>
      </c>
      <c r="BK387" s="182">
        <f>ROUND(I387*H387,2)</f>
        <v>0</v>
      </c>
      <c r="BL387" s="18" t="s">
        <v>137</v>
      </c>
      <c r="BM387" s="181" t="s">
        <v>534</v>
      </c>
    </row>
    <row r="388" spans="1:47" s="2" customFormat="1" ht="11.25">
      <c r="A388" s="35"/>
      <c r="B388" s="36"/>
      <c r="C388" s="37"/>
      <c r="D388" s="183" t="s">
        <v>139</v>
      </c>
      <c r="E388" s="37"/>
      <c r="F388" s="184" t="s">
        <v>535</v>
      </c>
      <c r="G388" s="37"/>
      <c r="H388" s="37"/>
      <c r="I388" s="185"/>
      <c r="J388" s="37"/>
      <c r="K388" s="37"/>
      <c r="L388" s="40"/>
      <c r="M388" s="186"/>
      <c r="N388" s="187"/>
      <c r="O388" s="65"/>
      <c r="P388" s="65"/>
      <c r="Q388" s="65"/>
      <c r="R388" s="65"/>
      <c r="S388" s="65"/>
      <c r="T388" s="66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139</v>
      </c>
      <c r="AU388" s="18" t="s">
        <v>83</v>
      </c>
    </row>
    <row r="389" spans="1:65" s="2" customFormat="1" ht="24.2" customHeight="1">
      <c r="A389" s="35"/>
      <c r="B389" s="36"/>
      <c r="C389" s="170" t="s">
        <v>536</v>
      </c>
      <c r="D389" s="170" t="s">
        <v>132</v>
      </c>
      <c r="E389" s="171" t="s">
        <v>537</v>
      </c>
      <c r="F389" s="172" t="s">
        <v>538</v>
      </c>
      <c r="G389" s="173" t="s">
        <v>135</v>
      </c>
      <c r="H389" s="174">
        <v>335</v>
      </c>
      <c r="I389" s="175"/>
      <c r="J389" s="176">
        <f>ROUND(I389*H389,2)</f>
        <v>0</v>
      </c>
      <c r="K389" s="172" t="s">
        <v>136</v>
      </c>
      <c r="L389" s="40"/>
      <c r="M389" s="177" t="s">
        <v>19</v>
      </c>
      <c r="N389" s="178" t="s">
        <v>44</v>
      </c>
      <c r="O389" s="65"/>
      <c r="P389" s="179">
        <f>O389*H389</f>
        <v>0</v>
      </c>
      <c r="Q389" s="179">
        <v>0</v>
      </c>
      <c r="R389" s="179">
        <f>Q389*H389</f>
        <v>0</v>
      </c>
      <c r="S389" s="179">
        <v>0</v>
      </c>
      <c r="T389" s="180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1" t="s">
        <v>137</v>
      </c>
      <c r="AT389" s="181" t="s">
        <v>132</v>
      </c>
      <c r="AU389" s="181" t="s">
        <v>83</v>
      </c>
      <c r="AY389" s="18" t="s">
        <v>130</v>
      </c>
      <c r="BE389" s="182">
        <f>IF(N389="základní",J389,0)</f>
        <v>0</v>
      </c>
      <c r="BF389" s="182">
        <f>IF(N389="snížená",J389,0)</f>
        <v>0</v>
      </c>
      <c r="BG389" s="182">
        <f>IF(N389="zákl. přenesená",J389,0)</f>
        <v>0</v>
      </c>
      <c r="BH389" s="182">
        <f>IF(N389="sníž. přenesená",J389,0)</f>
        <v>0</v>
      </c>
      <c r="BI389" s="182">
        <f>IF(N389="nulová",J389,0)</f>
        <v>0</v>
      </c>
      <c r="BJ389" s="18" t="s">
        <v>81</v>
      </c>
      <c r="BK389" s="182">
        <f>ROUND(I389*H389,2)</f>
        <v>0</v>
      </c>
      <c r="BL389" s="18" t="s">
        <v>137</v>
      </c>
      <c r="BM389" s="181" t="s">
        <v>539</v>
      </c>
    </row>
    <row r="390" spans="1:47" s="2" customFormat="1" ht="11.25">
      <c r="A390" s="35"/>
      <c r="B390" s="36"/>
      <c r="C390" s="37"/>
      <c r="D390" s="183" t="s">
        <v>139</v>
      </c>
      <c r="E390" s="37"/>
      <c r="F390" s="184" t="s">
        <v>540</v>
      </c>
      <c r="G390" s="37"/>
      <c r="H390" s="37"/>
      <c r="I390" s="185"/>
      <c r="J390" s="37"/>
      <c r="K390" s="37"/>
      <c r="L390" s="40"/>
      <c r="M390" s="186"/>
      <c r="N390" s="187"/>
      <c r="O390" s="65"/>
      <c r="P390" s="65"/>
      <c r="Q390" s="65"/>
      <c r="R390" s="65"/>
      <c r="S390" s="65"/>
      <c r="T390" s="66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8" t="s">
        <v>139</v>
      </c>
      <c r="AU390" s="18" t="s">
        <v>83</v>
      </c>
    </row>
    <row r="391" spans="1:65" s="2" customFormat="1" ht="24.2" customHeight="1">
      <c r="A391" s="35"/>
      <c r="B391" s="36"/>
      <c r="C391" s="170" t="s">
        <v>541</v>
      </c>
      <c r="D391" s="170" t="s">
        <v>132</v>
      </c>
      <c r="E391" s="171" t="s">
        <v>542</v>
      </c>
      <c r="F391" s="172" t="s">
        <v>543</v>
      </c>
      <c r="G391" s="173" t="s">
        <v>135</v>
      </c>
      <c r="H391" s="174">
        <v>20100</v>
      </c>
      <c r="I391" s="175"/>
      <c r="J391" s="176">
        <f>ROUND(I391*H391,2)</f>
        <v>0</v>
      </c>
      <c r="K391" s="172" t="s">
        <v>136</v>
      </c>
      <c r="L391" s="40"/>
      <c r="M391" s="177" t="s">
        <v>19</v>
      </c>
      <c r="N391" s="178" t="s">
        <v>44</v>
      </c>
      <c r="O391" s="65"/>
      <c r="P391" s="179">
        <f>O391*H391</f>
        <v>0</v>
      </c>
      <c r="Q391" s="179">
        <v>0</v>
      </c>
      <c r="R391" s="179">
        <f>Q391*H391</f>
        <v>0</v>
      </c>
      <c r="S391" s="179">
        <v>0</v>
      </c>
      <c r="T391" s="180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1" t="s">
        <v>137</v>
      </c>
      <c r="AT391" s="181" t="s">
        <v>132</v>
      </c>
      <c r="AU391" s="181" t="s">
        <v>83</v>
      </c>
      <c r="AY391" s="18" t="s">
        <v>130</v>
      </c>
      <c r="BE391" s="182">
        <f>IF(N391="základní",J391,0)</f>
        <v>0</v>
      </c>
      <c r="BF391" s="182">
        <f>IF(N391="snížená",J391,0)</f>
        <v>0</v>
      </c>
      <c r="BG391" s="182">
        <f>IF(N391="zákl. přenesená",J391,0)</f>
        <v>0</v>
      </c>
      <c r="BH391" s="182">
        <f>IF(N391="sníž. přenesená",J391,0)</f>
        <v>0</v>
      </c>
      <c r="BI391" s="182">
        <f>IF(N391="nulová",J391,0)</f>
        <v>0</v>
      </c>
      <c r="BJ391" s="18" t="s">
        <v>81</v>
      </c>
      <c r="BK391" s="182">
        <f>ROUND(I391*H391,2)</f>
        <v>0</v>
      </c>
      <c r="BL391" s="18" t="s">
        <v>137</v>
      </c>
      <c r="BM391" s="181" t="s">
        <v>544</v>
      </c>
    </row>
    <row r="392" spans="1:47" s="2" customFormat="1" ht="11.25">
      <c r="A392" s="35"/>
      <c r="B392" s="36"/>
      <c r="C392" s="37"/>
      <c r="D392" s="183" t="s">
        <v>139</v>
      </c>
      <c r="E392" s="37"/>
      <c r="F392" s="184" t="s">
        <v>545</v>
      </c>
      <c r="G392" s="37"/>
      <c r="H392" s="37"/>
      <c r="I392" s="185"/>
      <c r="J392" s="37"/>
      <c r="K392" s="37"/>
      <c r="L392" s="40"/>
      <c r="M392" s="186"/>
      <c r="N392" s="187"/>
      <c r="O392" s="65"/>
      <c r="P392" s="65"/>
      <c r="Q392" s="65"/>
      <c r="R392" s="65"/>
      <c r="S392" s="65"/>
      <c r="T392" s="66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T392" s="18" t="s">
        <v>139</v>
      </c>
      <c r="AU392" s="18" t="s">
        <v>83</v>
      </c>
    </row>
    <row r="393" spans="1:65" s="2" customFormat="1" ht="24.2" customHeight="1">
      <c r="A393" s="35"/>
      <c r="B393" s="36"/>
      <c r="C393" s="170" t="s">
        <v>546</v>
      </c>
      <c r="D393" s="170" t="s">
        <v>132</v>
      </c>
      <c r="E393" s="171" t="s">
        <v>547</v>
      </c>
      <c r="F393" s="172" t="s">
        <v>548</v>
      </c>
      <c r="G393" s="173" t="s">
        <v>135</v>
      </c>
      <c r="H393" s="174">
        <v>335</v>
      </c>
      <c r="I393" s="175"/>
      <c r="J393" s="176">
        <f>ROUND(I393*H393,2)</f>
        <v>0</v>
      </c>
      <c r="K393" s="172" t="s">
        <v>136</v>
      </c>
      <c r="L393" s="40"/>
      <c r="M393" s="177" t="s">
        <v>19</v>
      </c>
      <c r="N393" s="178" t="s">
        <v>44</v>
      </c>
      <c r="O393" s="65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1" t="s">
        <v>137</v>
      </c>
      <c r="AT393" s="181" t="s">
        <v>132</v>
      </c>
      <c r="AU393" s="181" t="s">
        <v>83</v>
      </c>
      <c r="AY393" s="18" t="s">
        <v>130</v>
      </c>
      <c r="BE393" s="182">
        <f>IF(N393="základní",J393,0)</f>
        <v>0</v>
      </c>
      <c r="BF393" s="182">
        <f>IF(N393="snížená",J393,0)</f>
        <v>0</v>
      </c>
      <c r="BG393" s="182">
        <f>IF(N393="zákl. přenesená",J393,0)</f>
        <v>0</v>
      </c>
      <c r="BH393" s="182">
        <f>IF(N393="sníž. přenesená",J393,0)</f>
        <v>0</v>
      </c>
      <c r="BI393" s="182">
        <f>IF(N393="nulová",J393,0)</f>
        <v>0</v>
      </c>
      <c r="BJ393" s="18" t="s">
        <v>81</v>
      </c>
      <c r="BK393" s="182">
        <f>ROUND(I393*H393,2)</f>
        <v>0</v>
      </c>
      <c r="BL393" s="18" t="s">
        <v>137</v>
      </c>
      <c r="BM393" s="181" t="s">
        <v>549</v>
      </c>
    </row>
    <row r="394" spans="1:47" s="2" customFormat="1" ht="11.25">
      <c r="A394" s="35"/>
      <c r="B394" s="36"/>
      <c r="C394" s="37"/>
      <c r="D394" s="183" t="s">
        <v>139</v>
      </c>
      <c r="E394" s="37"/>
      <c r="F394" s="184" t="s">
        <v>550</v>
      </c>
      <c r="G394" s="37"/>
      <c r="H394" s="37"/>
      <c r="I394" s="185"/>
      <c r="J394" s="37"/>
      <c r="K394" s="37"/>
      <c r="L394" s="40"/>
      <c r="M394" s="186"/>
      <c r="N394" s="187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139</v>
      </c>
      <c r="AU394" s="18" t="s">
        <v>83</v>
      </c>
    </row>
    <row r="395" spans="1:65" s="2" customFormat="1" ht="33" customHeight="1">
      <c r="A395" s="35"/>
      <c r="B395" s="36"/>
      <c r="C395" s="170" t="s">
        <v>551</v>
      </c>
      <c r="D395" s="170" t="s">
        <v>132</v>
      </c>
      <c r="E395" s="171" t="s">
        <v>552</v>
      </c>
      <c r="F395" s="172" t="s">
        <v>553</v>
      </c>
      <c r="G395" s="173" t="s">
        <v>283</v>
      </c>
      <c r="H395" s="174">
        <v>14.4</v>
      </c>
      <c r="I395" s="175"/>
      <c r="J395" s="176">
        <f>ROUND(I395*H395,2)</f>
        <v>0</v>
      </c>
      <c r="K395" s="172" t="s">
        <v>136</v>
      </c>
      <c r="L395" s="40"/>
      <c r="M395" s="177" t="s">
        <v>19</v>
      </c>
      <c r="N395" s="178" t="s">
        <v>44</v>
      </c>
      <c r="O395" s="65"/>
      <c r="P395" s="179">
        <f>O395*H395</f>
        <v>0</v>
      </c>
      <c r="Q395" s="179">
        <v>0</v>
      </c>
      <c r="R395" s="179">
        <f>Q395*H395</f>
        <v>0</v>
      </c>
      <c r="S395" s="179">
        <v>0</v>
      </c>
      <c r="T395" s="180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1" t="s">
        <v>137</v>
      </c>
      <c r="AT395" s="181" t="s">
        <v>132</v>
      </c>
      <c r="AU395" s="181" t="s">
        <v>83</v>
      </c>
      <c r="AY395" s="18" t="s">
        <v>130</v>
      </c>
      <c r="BE395" s="182">
        <f>IF(N395="základní",J395,0)</f>
        <v>0</v>
      </c>
      <c r="BF395" s="182">
        <f>IF(N395="snížená",J395,0)</f>
        <v>0</v>
      </c>
      <c r="BG395" s="182">
        <f>IF(N395="zákl. přenesená",J395,0)</f>
        <v>0</v>
      </c>
      <c r="BH395" s="182">
        <f>IF(N395="sníž. přenesená",J395,0)</f>
        <v>0</v>
      </c>
      <c r="BI395" s="182">
        <f>IF(N395="nulová",J395,0)</f>
        <v>0</v>
      </c>
      <c r="BJ395" s="18" t="s">
        <v>81</v>
      </c>
      <c r="BK395" s="182">
        <f>ROUND(I395*H395,2)</f>
        <v>0</v>
      </c>
      <c r="BL395" s="18" t="s">
        <v>137</v>
      </c>
      <c r="BM395" s="181" t="s">
        <v>554</v>
      </c>
    </row>
    <row r="396" spans="1:47" s="2" customFormat="1" ht="11.25">
      <c r="A396" s="35"/>
      <c r="B396" s="36"/>
      <c r="C396" s="37"/>
      <c r="D396" s="183" t="s">
        <v>139</v>
      </c>
      <c r="E396" s="37"/>
      <c r="F396" s="184" t="s">
        <v>555</v>
      </c>
      <c r="G396" s="37"/>
      <c r="H396" s="37"/>
      <c r="I396" s="185"/>
      <c r="J396" s="37"/>
      <c r="K396" s="37"/>
      <c r="L396" s="40"/>
      <c r="M396" s="186"/>
      <c r="N396" s="187"/>
      <c r="O396" s="65"/>
      <c r="P396" s="65"/>
      <c r="Q396" s="65"/>
      <c r="R396" s="65"/>
      <c r="S396" s="65"/>
      <c r="T396" s="66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139</v>
      </c>
      <c r="AU396" s="18" t="s">
        <v>83</v>
      </c>
    </row>
    <row r="397" spans="2:51" s="13" customFormat="1" ht="11.25">
      <c r="B397" s="188"/>
      <c r="C397" s="189"/>
      <c r="D397" s="190" t="s">
        <v>141</v>
      </c>
      <c r="E397" s="191" t="s">
        <v>19</v>
      </c>
      <c r="F397" s="192" t="s">
        <v>556</v>
      </c>
      <c r="G397" s="189"/>
      <c r="H397" s="193">
        <v>14.4</v>
      </c>
      <c r="I397" s="194"/>
      <c r="J397" s="189"/>
      <c r="K397" s="189"/>
      <c r="L397" s="195"/>
      <c r="M397" s="196"/>
      <c r="N397" s="197"/>
      <c r="O397" s="197"/>
      <c r="P397" s="197"/>
      <c r="Q397" s="197"/>
      <c r="R397" s="197"/>
      <c r="S397" s="197"/>
      <c r="T397" s="198"/>
      <c r="AT397" s="199" t="s">
        <v>141</v>
      </c>
      <c r="AU397" s="199" t="s">
        <v>83</v>
      </c>
      <c r="AV397" s="13" t="s">
        <v>83</v>
      </c>
      <c r="AW397" s="13" t="s">
        <v>143</v>
      </c>
      <c r="AX397" s="13" t="s">
        <v>81</v>
      </c>
      <c r="AY397" s="199" t="s">
        <v>130</v>
      </c>
    </row>
    <row r="398" spans="1:65" s="2" customFormat="1" ht="33" customHeight="1">
      <c r="A398" s="35"/>
      <c r="B398" s="36"/>
      <c r="C398" s="170" t="s">
        <v>557</v>
      </c>
      <c r="D398" s="170" t="s">
        <v>132</v>
      </c>
      <c r="E398" s="171" t="s">
        <v>558</v>
      </c>
      <c r="F398" s="172" t="s">
        <v>559</v>
      </c>
      <c r="G398" s="173" t="s">
        <v>283</v>
      </c>
      <c r="H398" s="174">
        <v>864</v>
      </c>
      <c r="I398" s="175"/>
      <c r="J398" s="176">
        <f>ROUND(I398*H398,2)</f>
        <v>0</v>
      </c>
      <c r="K398" s="172" t="s">
        <v>136</v>
      </c>
      <c r="L398" s="40"/>
      <c r="M398" s="177" t="s">
        <v>19</v>
      </c>
      <c r="N398" s="178" t="s">
        <v>44</v>
      </c>
      <c r="O398" s="65"/>
      <c r="P398" s="179">
        <f>O398*H398</f>
        <v>0</v>
      </c>
      <c r="Q398" s="179">
        <v>0</v>
      </c>
      <c r="R398" s="179">
        <f>Q398*H398</f>
        <v>0</v>
      </c>
      <c r="S398" s="179">
        <v>0</v>
      </c>
      <c r="T398" s="180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1" t="s">
        <v>137</v>
      </c>
      <c r="AT398" s="181" t="s">
        <v>132</v>
      </c>
      <c r="AU398" s="181" t="s">
        <v>83</v>
      </c>
      <c r="AY398" s="18" t="s">
        <v>130</v>
      </c>
      <c r="BE398" s="182">
        <f>IF(N398="základní",J398,0)</f>
        <v>0</v>
      </c>
      <c r="BF398" s="182">
        <f>IF(N398="snížená",J398,0)</f>
        <v>0</v>
      </c>
      <c r="BG398" s="182">
        <f>IF(N398="zákl. přenesená",J398,0)</f>
        <v>0</v>
      </c>
      <c r="BH398" s="182">
        <f>IF(N398="sníž. přenesená",J398,0)</f>
        <v>0</v>
      </c>
      <c r="BI398" s="182">
        <f>IF(N398="nulová",J398,0)</f>
        <v>0</v>
      </c>
      <c r="BJ398" s="18" t="s">
        <v>81</v>
      </c>
      <c r="BK398" s="182">
        <f>ROUND(I398*H398,2)</f>
        <v>0</v>
      </c>
      <c r="BL398" s="18" t="s">
        <v>137</v>
      </c>
      <c r="BM398" s="181" t="s">
        <v>560</v>
      </c>
    </row>
    <row r="399" spans="1:47" s="2" customFormat="1" ht="11.25">
      <c r="A399" s="35"/>
      <c r="B399" s="36"/>
      <c r="C399" s="37"/>
      <c r="D399" s="183" t="s">
        <v>139</v>
      </c>
      <c r="E399" s="37"/>
      <c r="F399" s="184" t="s">
        <v>561</v>
      </c>
      <c r="G399" s="37"/>
      <c r="H399" s="37"/>
      <c r="I399" s="185"/>
      <c r="J399" s="37"/>
      <c r="K399" s="37"/>
      <c r="L399" s="40"/>
      <c r="M399" s="186"/>
      <c r="N399" s="187"/>
      <c r="O399" s="65"/>
      <c r="P399" s="65"/>
      <c r="Q399" s="65"/>
      <c r="R399" s="65"/>
      <c r="S399" s="65"/>
      <c r="T399" s="66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139</v>
      </c>
      <c r="AU399" s="18" t="s">
        <v>83</v>
      </c>
    </row>
    <row r="400" spans="2:51" s="13" customFormat="1" ht="11.25">
      <c r="B400" s="188"/>
      <c r="C400" s="189"/>
      <c r="D400" s="190" t="s">
        <v>141</v>
      </c>
      <c r="E400" s="191" t="s">
        <v>19</v>
      </c>
      <c r="F400" s="192" t="s">
        <v>562</v>
      </c>
      <c r="G400" s="189"/>
      <c r="H400" s="193">
        <v>864</v>
      </c>
      <c r="I400" s="194"/>
      <c r="J400" s="189"/>
      <c r="K400" s="189"/>
      <c r="L400" s="195"/>
      <c r="M400" s="196"/>
      <c r="N400" s="197"/>
      <c r="O400" s="197"/>
      <c r="P400" s="197"/>
      <c r="Q400" s="197"/>
      <c r="R400" s="197"/>
      <c r="S400" s="197"/>
      <c r="T400" s="198"/>
      <c r="AT400" s="199" t="s">
        <v>141</v>
      </c>
      <c r="AU400" s="199" t="s">
        <v>83</v>
      </c>
      <c r="AV400" s="13" t="s">
        <v>83</v>
      </c>
      <c r="AW400" s="13" t="s">
        <v>143</v>
      </c>
      <c r="AX400" s="13" t="s">
        <v>81</v>
      </c>
      <c r="AY400" s="199" t="s">
        <v>130</v>
      </c>
    </row>
    <row r="401" spans="1:65" s="2" customFormat="1" ht="33" customHeight="1">
      <c r="A401" s="35"/>
      <c r="B401" s="36"/>
      <c r="C401" s="170" t="s">
        <v>563</v>
      </c>
      <c r="D401" s="170" t="s">
        <v>132</v>
      </c>
      <c r="E401" s="171" t="s">
        <v>564</v>
      </c>
      <c r="F401" s="172" t="s">
        <v>565</v>
      </c>
      <c r="G401" s="173" t="s">
        <v>283</v>
      </c>
      <c r="H401" s="174">
        <v>14.4</v>
      </c>
      <c r="I401" s="175"/>
      <c r="J401" s="176">
        <f>ROUND(I401*H401,2)</f>
        <v>0</v>
      </c>
      <c r="K401" s="172" t="s">
        <v>136</v>
      </c>
      <c r="L401" s="40"/>
      <c r="M401" s="177" t="s">
        <v>19</v>
      </c>
      <c r="N401" s="178" t="s">
        <v>44</v>
      </c>
      <c r="O401" s="65"/>
      <c r="P401" s="179">
        <f>O401*H401</f>
        <v>0</v>
      </c>
      <c r="Q401" s="179">
        <v>0</v>
      </c>
      <c r="R401" s="179">
        <f>Q401*H401</f>
        <v>0</v>
      </c>
      <c r="S401" s="179">
        <v>0</v>
      </c>
      <c r="T401" s="180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1" t="s">
        <v>137</v>
      </c>
      <c r="AT401" s="181" t="s">
        <v>132</v>
      </c>
      <c r="AU401" s="181" t="s">
        <v>83</v>
      </c>
      <c r="AY401" s="18" t="s">
        <v>130</v>
      </c>
      <c r="BE401" s="182">
        <f>IF(N401="základní",J401,0)</f>
        <v>0</v>
      </c>
      <c r="BF401" s="182">
        <f>IF(N401="snížená",J401,0)</f>
        <v>0</v>
      </c>
      <c r="BG401" s="182">
        <f>IF(N401="zákl. přenesená",J401,0)</f>
        <v>0</v>
      </c>
      <c r="BH401" s="182">
        <f>IF(N401="sníž. přenesená",J401,0)</f>
        <v>0</v>
      </c>
      <c r="BI401" s="182">
        <f>IF(N401="nulová",J401,0)</f>
        <v>0</v>
      </c>
      <c r="BJ401" s="18" t="s">
        <v>81</v>
      </c>
      <c r="BK401" s="182">
        <f>ROUND(I401*H401,2)</f>
        <v>0</v>
      </c>
      <c r="BL401" s="18" t="s">
        <v>137</v>
      </c>
      <c r="BM401" s="181" t="s">
        <v>566</v>
      </c>
    </row>
    <row r="402" spans="1:47" s="2" customFormat="1" ht="11.25">
      <c r="A402" s="35"/>
      <c r="B402" s="36"/>
      <c r="C402" s="37"/>
      <c r="D402" s="183" t="s">
        <v>139</v>
      </c>
      <c r="E402" s="37"/>
      <c r="F402" s="184" t="s">
        <v>567</v>
      </c>
      <c r="G402" s="37"/>
      <c r="H402" s="37"/>
      <c r="I402" s="185"/>
      <c r="J402" s="37"/>
      <c r="K402" s="37"/>
      <c r="L402" s="40"/>
      <c r="M402" s="186"/>
      <c r="N402" s="187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139</v>
      </c>
      <c r="AU402" s="18" t="s">
        <v>83</v>
      </c>
    </row>
    <row r="403" spans="1:65" s="2" customFormat="1" ht="37.9" customHeight="1">
      <c r="A403" s="35"/>
      <c r="B403" s="36"/>
      <c r="C403" s="170" t="s">
        <v>568</v>
      </c>
      <c r="D403" s="170" t="s">
        <v>132</v>
      </c>
      <c r="E403" s="171" t="s">
        <v>569</v>
      </c>
      <c r="F403" s="172" t="s">
        <v>570</v>
      </c>
      <c r="G403" s="173" t="s">
        <v>135</v>
      </c>
      <c r="H403" s="174">
        <v>117.85</v>
      </c>
      <c r="I403" s="175"/>
      <c r="J403" s="176">
        <f>ROUND(I403*H403,2)</f>
        <v>0</v>
      </c>
      <c r="K403" s="172" t="s">
        <v>136</v>
      </c>
      <c r="L403" s="40"/>
      <c r="M403" s="177" t="s">
        <v>19</v>
      </c>
      <c r="N403" s="178" t="s">
        <v>44</v>
      </c>
      <c r="O403" s="65"/>
      <c r="P403" s="179">
        <f>O403*H403</f>
        <v>0</v>
      </c>
      <c r="Q403" s="179">
        <v>0.00013</v>
      </c>
      <c r="R403" s="179">
        <f>Q403*H403</f>
        <v>0.015320499999999997</v>
      </c>
      <c r="S403" s="179">
        <v>0</v>
      </c>
      <c r="T403" s="180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81" t="s">
        <v>137</v>
      </c>
      <c r="AT403" s="181" t="s">
        <v>132</v>
      </c>
      <c r="AU403" s="181" t="s">
        <v>83</v>
      </c>
      <c r="AY403" s="18" t="s">
        <v>130</v>
      </c>
      <c r="BE403" s="182">
        <f>IF(N403="základní",J403,0)</f>
        <v>0</v>
      </c>
      <c r="BF403" s="182">
        <f>IF(N403="snížená",J403,0)</f>
        <v>0</v>
      </c>
      <c r="BG403" s="182">
        <f>IF(N403="zákl. přenesená",J403,0)</f>
        <v>0</v>
      </c>
      <c r="BH403" s="182">
        <f>IF(N403="sníž. přenesená",J403,0)</f>
        <v>0</v>
      </c>
      <c r="BI403" s="182">
        <f>IF(N403="nulová",J403,0)</f>
        <v>0</v>
      </c>
      <c r="BJ403" s="18" t="s">
        <v>81</v>
      </c>
      <c r="BK403" s="182">
        <f>ROUND(I403*H403,2)</f>
        <v>0</v>
      </c>
      <c r="BL403" s="18" t="s">
        <v>137</v>
      </c>
      <c r="BM403" s="181" t="s">
        <v>571</v>
      </c>
    </row>
    <row r="404" spans="1:47" s="2" customFormat="1" ht="11.25">
      <c r="A404" s="35"/>
      <c r="B404" s="36"/>
      <c r="C404" s="37"/>
      <c r="D404" s="183" t="s">
        <v>139</v>
      </c>
      <c r="E404" s="37"/>
      <c r="F404" s="184" t="s">
        <v>572</v>
      </c>
      <c r="G404" s="37"/>
      <c r="H404" s="37"/>
      <c r="I404" s="185"/>
      <c r="J404" s="37"/>
      <c r="K404" s="37"/>
      <c r="L404" s="40"/>
      <c r="M404" s="186"/>
      <c r="N404" s="187"/>
      <c r="O404" s="65"/>
      <c r="P404" s="65"/>
      <c r="Q404" s="65"/>
      <c r="R404" s="65"/>
      <c r="S404" s="65"/>
      <c r="T404" s="66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T404" s="18" t="s">
        <v>139</v>
      </c>
      <c r="AU404" s="18" t="s">
        <v>83</v>
      </c>
    </row>
    <row r="405" spans="1:47" s="2" customFormat="1" ht="19.5">
      <c r="A405" s="35"/>
      <c r="B405" s="36"/>
      <c r="C405" s="37"/>
      <c r="D405" s="190" t="s">
        <v>198</v>
      </c>
      <c r="E405" s="37"/>
      <c r="F405" s="211" t="s">
        <v>573</v>
      </c>
      <c r="G405" s="37"/>
      <c r="H405" s="37"/>
      <c r="I405" s="185"/>
      <c r="J405" s="37"/>
      <c r="K405" s="37"/>
      <c r="L405" s="40"/>
      <c r="M405" s="186"/>
      <c r="N405" s="187"/>
      <c r="O405" s="65"/>
      <c r="P405" s="65"/>
      <c r="Q405" s="65"/>
      <c r="R405" s="65"/>
      <c r="S405" s="65"/>
      <c r="T405" s="66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T405" s="18" t="s">
        <v>198</v>
      </c>
      <c r="AU405" s="18" t="s">
        <v>83</v>
      </c>
    </row>
    <row r="406" spans="2:51" s="13" customFormat="1" ht="11.25">
      <c r="B406" s="188"/>
      <c r="C406" s="189"/>
      <c r="D406" s="190" t="s">
        <v>141</v>
      </c>
      <c r="E406" s="191" t="s">
        <v>19</v>
      </c>
      <c r="F406" s="192" t="s">
        <v>574</v>
      </c>
      <c r="G406" s="189"/>
      <c r="H406" s="193">
        <v>117.85</v>
      </c>
      <c r="I406" s="194"/>
      <c r="J406" s="189"/>
      <c r="K406" s="189"/>
      <c r="L406" s="195"/>
      <c r="M406" s="196"/>
      <c r="N406" s="197"/>
      <c r="O406" s="197"/>
      <c r="P406" s="197"/>
      <c r="Q406" s="197"/>
      <c r="R406" s="197"/>
      <c r="S406" s="197"/>
      <c r="T406" s="198"/>
      <c r="AT406" s="199" t="s">
        <v>141</v>
      </c>
      <c r="AU406" s="199" t="s">
        <v>83</v>
      </c>
      <c r="AV406" s="13" t="s">
        <v>83</v>
      </c>
      <c r="AW406" s="13" t="s">
        <v>143</v>
      </c>
      <c r="AX406" s="13" t="s">
        <v>81</v>
      </c>
      <c r="AY406" s="199" t="s">
        <v>130</v>
      </c>
    </row>
    <row r="407" spans="1:65" s="2" customFormat="1" ht="37.9" customHeight="1">
      <c r="A407" s="35"/>
      <c r="B407" s="36"/>
      <c r="C407" s="170" t="s">
        <v>575</v>
      </c>
      <c r="D407" s="170" t="s">
        <v>132</v>
      </c>
      <c r="E407" s="171" t="s">
        <v>576</v>
      </c>
      <c r="F407" s="172" t="s">
        <v>577</v>
      </c>
      <c r="G407" s="173" t="s">
        <v>135</v>
      </c>
      <c r="H407" s="174">
        <v>35.829</v>
      </c>
      <c r="I407" s="175"/>
      <c r="J407" s="176">
        <f>ROUND(I407*H407,2)</f>
        <v>0</v>
      </c>
      <c r="K407" s="172" t="s">
        <v>136</v>
      </c>
      <c r="L407" s="40"/>
      <c r="M407" s="177" t="s">
        <v>19</v>
      </c>
      <c r="N407" s="178" t="s">
        <v>44</v>
      </c>
      <c r="O407" s="65"/>
      <c r="P407" s="179">
        <f>O407*H407</f>
        <v>0</v>
      </c>
      <c r="Q407" s="179">
        <v>1E-05</v>
      </c>
      <c r="R407" s="179">
        <f>Q407*H407</f>
        <v>0.00035829000000000004</v>
      </c>
      <c r="S407" s="179">
        <v>0</v>
      </c>
      <c r="T407" s="180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81" t="s">
        <v>137</v>
      </c>
      <c r="AT407" s="181" t="s">
        <v>132</v>
      </c>
      <c r="AU407" s="181" t="s">
        <v>83</v>
      </c>
      <c r="AY407" s="18" t="s">
        <v>130</v>
      </c>
      <c r="BE407" s="182">
        <f>IF(N407="základní",J407,0)</f>
        <v>0</v>
      </c>
      <c r="BF407" s="182">
        <f>IF(N407="snížená",J407,0)</f>
        <v>0</v>
      </c>
      <c r="BG407" s="182">
        <f>IF(N407="zákl. přenesená",J407,0)</f>
        <v>0</v>
      </c>
      <c r="BH407" s="182">
        <f>IF(N407="sníž. přenesená",J407,0)</f>
        <v>0</v>
      </c>
      <c r="BI407" s="182">
        <f>IF(N407="nulová",J407,0)</f>
        <v>0</v>
      </c>
      <c r="BJ407" s="18" t="s">
        <v>81</v>
      </c>
      <c r="BK407" s="182">
        <f>ROUND(I407*H407,2)</f>
        <v>0</v>
      </c>
      <c r="BL407" s="18" t="s">
        <v>137</v>
      </c>
      <c r="BM407" s="181" t="s">
        <v>578</v>
      </c>
    </row>
    <row r="408" spans="1:47" s="2" customFormat="1" ht="11.25">
      <c r="A408" s="35"/>
      <c r="B408" s="36"/>
      <c r="C408" s="37"/>
      <c r="D408" s="183" t="s">
        <v>139</v>
      </c>
      <c r="E408" s="37"/>
      <c r="F408" s="184" t="s">
        <v>579</v>
      </c>
      <c r="G408" s="37"/>
      <c r="H408" s="37"/>
      <c r="I408" s="185"/>
      <c r="J408" s="37"/>
      <c r="K408" s="37"/>
      <c r="L408" s="40"/>
      <c r="M408" s="186"/>
      <c r="N408" s="187"/>
      <c r="O408" s="65"/>
      <c r="P408" s="65"/>
      <c r="Q408" s="65"/>
      <c r="R408" s="65"/>
      <c r="S408" s="65"/>
      <c r="T408" s="66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8" t="s">
        <v>139</v>
      </c>
      <c r="AU408" s="18" t="s">
        <v>83</v>
      </c>
    </row>
    <row r="409" spans="2:51" s="13" customFormat="1" ht="11.25">
      <c r="B409" s="188"/>
      <c r="C409" s="189"/>
      <c r="D409" s="190" t="s">
        <v>141</v>
      </c>
      <c r="E409" s="191" t="s">
        <v>19</v>
      </c>
      <c r="F409" s="192" t="s">
        <v>580</v>
      </c>
      <c r="G409" s="189"/>
      <c r="H409" s="193">
        <v>9.72</v>
      </c>
      <c r="I409" s="194"/>
      <c r="J409" s="189"/>
      <c r="K409" s="189"/>
      <c r="L409" s="195"/>
      <c r="M409" s="196"/>
      <c r="N409" s="197"/>
      <c r="O409" s="197"/>
      <c r="P409" s="197"/>
      <c r="Q409" s="197"/>
      <c r="R409" s="197"/>
      <c r="S409" s="197"/>
      <c r="T409" s="198"/>
      <c r="AT409" s="199" t="s">
        <v>141</v>
      </c>
      <c r="AU409" s="199" t="s">
        <v>83</v>
      </c>
      <c r="AV409" s="13" t="s">
        <v>83</v>
      </c>
      <c r="AW409" s="13" t="s">
        <v>143</v>
      </c>
      <c r="AX409" s="13" t="s">
        <v>73</v>
      </c>
      <c r="AY409" s="199" t="s">
        <v>130</v>
      </c>
    </row>
    <row r="410" spans="2:51" s="13" customFormat="1" ht="11.25">
      <c r="B410" s="188"/>
      <c r="C410" s="189"/>
      <c r="D410" s="190" t="s">
        <v>141</v>
      </c>
      <c r="E410" s="191" t="s">
        <v>19</v>
      </c>
      <c r="F410" s="192" t="s">
        <v>581</v>
      </c>
      <c r="G410" s="189"/>
      <c r="H410" s="193">
        <v>23.834</v>
      </c>
      <c r="I410" s="194"/>
      <c r="J410" s="189"/>
      <c r="K410" s="189"/>
      <c r="L410" s="195"/>
      <c r="M410" s="196"/>
      <c r="N410" s="197"/>
      <c r="O410" s="197"/>
      <c r="P410" s="197"/>
      <c r="Q410" s="197"/>
      <c r="R410" s="197"/>
      <c r="S410" s="197"/>
      <c r="T410" s="198"/>
      <c r="AT410" s="199" t="s">
        <v>141</v>
      </c>
      <c r="AU410" s="199" t="s">
        <v>83</v>
      </c>
      <c r="AV410" s="13" t="s">
        <v>83</v>
      </c>
      <c r="AW410" s="13" t="s">
        <v>143</v>
      </c>
      <c r="AX410" s="13" t="s">
        <v>73</v>
      </c>
      <c r="AY410" s="199" t="s">
        <v>130</v>
      </c>
    </row>
    <row r="411" spans="2:51" s="13" customFormat="1" ht="11.25">
      <c r="B411" s="188"/>
      <c r="C411" s="189"/>
      <c r="D411" s="190" t="s">
        <v>141</v>
      </c>
      <c r="E411" s="191" t="s">
        <v>19</v>
      </c>
      <c r="F411" s="192" t="s">
        <v>582</v>
      </c>
      <c r="G411" s="189"/>
      <c r="H411" s="193">
        <v>2.275</v>
      </c>
      <c r="I411" s="194"/>
      <c r="J411" s="189"/>
      <c r="K411" s="189"/>
      <c r="L411" s="195"/>
      <c r="M411" s="196"/>
      <c r="N411" s="197"/>
      <c r="O411" s="197"/>
      <c r="P411" s="197"/>
      <c r="Q411" s="197"/>
      <c r="R411" s="197"/>
      <c r="S411" s="197"/>
      <c r="T411" s="198"/>
      <c r="AT411" s="199" t="s">
        <v>141</v>
      </c>
      <c r="AU411" s="199" t="s">
        <v>83</v>
      </c>
      <c r="AV411" s="13" t="s">
        <v>83</v>
      </c>
      <c r="AW411" s="13" t="s">
        <v>143</v>
      </c>
      <c r="AX411" s="13" t="s">
        <v>73</v>
      </c>
      <c r="AY411" s="199" t="s">
        <v>130</v>
      </c>
    </row>
    <row r="412" spans="2:51" s="14" customFormat="1" ht="11.25">
      <c r="B412" s="200"/>
      <c r="C412" s="201"/>
      <c r="D412" s="190" t="s">
        <v>141</v>
      </c>
      <c r="E412" s="202" t="s">
        <v>19</v>
      </c>
      <c r="F412" s="203" t="s">
        <v>146</v>
      </c>
      <c r="G412" s="201"/>
      <c r="H412" s="204">
        <v>35.829</v>
      </c>
      <c r="I412" s="205"/>
      <c r="J412" s="201"/>
      <c r="K412" s="201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141</v>
      </c>
      <c r="AU412" s="210" t="s">
        <v>83</v>
      </c>
      <c r="AV412" s="14" t="s">
        <v>137</v>
      </c>
      <c r="AW412" s="14" t="s">
        <v>143</v>
      </c>
      <c r="AX412" s="14" t="s">
        <v>81</v>
      </c>
      <c r="AY412" s="210" t="s">
        <v>130</v>
      </c>
    </row>
    <row r="413" spans="1:65" s="2" customFormat="1" ht="24.2" customHeight="1">
      <c r="A413" s="35"/>
      <c r="B413" s="36"/>
      <c r="C413" s="170" t="s">
        <v>583</v>
      </c>
      <c r="D413" s="170" t="s">
        <v>132</v>
      </c>
      <c r="E413" s="171" t="s">
        <v>584</v>
      </c>
      <c r="F413" s="172" t="s">
        <v>585</v>
      </c>
      <c r="G413" s="173" t="s">
        <v>159</v>
      </c>
      <c r="H413" s="174">
        <v>0.132</v>
      </c>
      <c r="I413" s="175"/>
      <c r="J413" s="176">
        <f>ROUND(I413*H413,2)</f>
        <v>0</v>
      </c>
      <c r="K413" s="172" t="s">
        <v>136</v>
      </c>
      <c r="L413" s="40"/>
      <c r="M413" s="177" t="s">
        <v>19</v>
      </c>
      <c r="N413" s="178" t="s">
        <v>44</v>
      </c>
      <c r="O413" s="65"/>
      <c r="P413" s="179">
        <f>O413*H413</f>
        <v>0</v>
      </c>
      <c r="Q413" s="179">
        <v>0</v>
      </c>
      <c r="R413" s="179">
        <f>Q413*H413</f>
        <v>0</v>
      </c>
      <c r="S413" s="179">
        <v>2.2</v>
      </c>
      <c r="T413" s="180">
        <f>S413*H413</f>
        <v>0.29040000000000005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1" t="s">
        <v>137</v>
      </c>
      <c r="AT413" s="181" t="s">
        <v>132</v>
      </c>
      <c r="AU413" s="181" t="s">
        <v>83</v>
      </c>
      <c r="AY413" s="18" t="s">
        <v>130</v>
      </c>
      <c r="BE413" s="182">
        <f>IF(N413="základní",J413,0)</f>
        <v>0</v>
      </c>
      <c r="BF413" s="182">
        <f>IF(N413="snížená",J413,0)</f>
        <v>0</v>
      </c>
      <c r="BG413" s="182">
        <f>IF(N413="zákl. přenesená",J413,0)</f>
        <v>0</v>
      </c>
      <c r="BH413" s="182">
        <f>IF(N413="sníž. přenesená",J413,0)</f>
        <v>0</v>
      </c>
      <c r="BI413" s="182">
        <f>IF(N413="nulová",J413,0)</f>
        <v>0</v>
      </c>
      <c r="BJ413" s="18" t="s">
        <v>81</v>
      </c>
      <c r="BK413" s="182">
        <f>ROUND(I413*H413,2)</f>
        <v>0</v>
      </c>
      <c r="BL413" s="18" t="s">
        <v>137</v>
      </c>
      <c r="BM413" s="181" t="s">
        <v>586</v>
      </c>
    </row>
    <row r="414" spans="1:47" s="2" customFormat="1" ht="11.25">
      <c r="A414" s="35"/>
      <c r="B414" s="36"/>
      <c r="C414" s="37"/>
      <c r="D414" s="183" t="s">
        <v>139</v>
      </c>
      <c r="E414" s="37"/>
      <c r="F414" s="184" t="s">
        <v>587</v>
      </c>
      <c r="G414" s="37"/>
      <c r="H414" s="37"/>
      <c r="I414" s="185"/>
      <c r="J414" s="37"/>
      <c r="K414" s="37"/>
      <c r="L414" s="40"/>
      <c r="M414" s="186"/>
      <c r="N414" s="187"/>
      <c r="O414" s="65"/>
      <c r="P414" s="65"/>
      <c r="Q414" s="65"/>
      <c r="R414" s="65"/>
      <c r="S414" s="65"/>
      <c r="T414" s="66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139</v>
      </c>
      <c r="AU414" s="18" t="s">
        <v>83</v>
      </c>
    </row>
    <row r="415" spans="1:47" s="2" customFormat="1" ht="19.5">
      <c r="A415" s="35"/>
      <c r="B415" s="36"/>
      <c r="C415" s="37"/>
      <c r="D415" s="190" t="s">
        <v>198</v>
      </c>
      <c r="E415" s="37"/>
      <c r="F415" s="211" t="s">
        <v>484</v>
      </c>
      <c r="G415" s="37"/>
      <c r="H415" s="37"/>
      <c r="I415" s="185"/>
      <c r="J415" s="37"/>
      <c r="K415" s="37"/>
      <c r="L415" s="40"/>
      <c r="M415" s="186"/>
      <c r="N415" s="187"/>
      <c r="O415" s="65"/>
      <c r="P415" s="65"/>
      <c r="Q415" s="65"/>
      <c r="R415" s="65"/>
      <c r="S415" s="65"/>
      <c r="T415" s="66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8" t="s">
        <v>198</v>
      </c>
      <c r="AU415" s="18" t="s">
        <v>83</v>
      </c>
    </row>
    <row r="416" spans="2:51" s="13" customFormat="1" ht="11.25">
      <c r="B416" s="188"/>
      <c r="C416" s="189"/>
      <c r="D416" s="190" t="s">
        <v>141</v>
      </c>
      <c r="E416" s="191" t="s">
        <v>19</v>
      </c>
      <c r="F416" s="192" t="s">
        <v>588</v>
      </c>
      <c r="G416" s="189"/>
      <c r="H416" s="193">
        <v>0.132</v>
      </c>
      <c r="I416" s="194"/>
      <c r="J416" s="189"/>
      <c r="K416" s="189"/>
      <c r="L416" s="195"/>
      <c r="M416" s="196"/>
      <c r="N416" s="197"/>
      <c r="O416" s="197"/>
      <c r="P416" s="197"/>
      <c r="Q416" s="197"/>
      <c r="R416" s="197"/>
      <c r="S416" s="197"/>
      <c r="T416" s="198"/>
      <c r="AT416" s="199" t="s">
        <v>141</v>
      </c>
      <c r="AU416" s="199" t="s">
        <v>83</v>
      </c>
      <c r="AV416" s="13" t="s">
        <v>83</v>
      </c>
      <c r="AW416" s="13" t="s">
        <v>143</v>
      </c>
      <c r="AX416" s="13" t="s">
        <v>81</v>
      </c>
      <c r="AY416" s="199" t="s">
        <v>130</v>
      </c>
    </row>
    <row r="417" spans="1:65" s="2" customFormat="1" ht="21.75" customHeight="1">
      <c r="A417" s="35"/>
      <c r="B417" s="36"/>
      <c r="C417" s="170" t="s">
        <v>589</v>
      </c>
      <c r="D417" s="170" t="s">
        <v>132</v>
      </c>
      <c r="E417" s="171" t="s">
        <v>590</v>
      </c>
      <c r="F417" s="172" t="s">
        <v>591</v>
      </c>
      <c r="G417" s="173" t="s">
        <v>135</v>
      </c>
      <c r="H417" s="174">
        <v>19.2</v>
      </c>
      <c r="I417" s="175"/>
      <c r="J417" s="176">
        <f>ROUND(I417*H417,2)</f>
        <v>0</v>
      </c>
      <c r="K417" s="172" t="s">
        <v>136</v>
      </c>
      <c r="L417" s="40"/>
      <c r="M417" s="177" t="s">
        <v>19</v>
      </c>
      <c r="N417" s="178" t="s">
        <v>44</v>
      </c>
      <c r="O417" s="65"/>
      <c r="P417" s="179">
        <f>O417*H417</f>
        <v>0</v>
      </c>
      <c r="Q417" s="179">
        <v>0</v>
      </c>
      <c r="R417" s="179">
        <f>Q417*H417</f>
        <v>0</v>
      </c>
      <c r="S417" s="179">
        <v>0.25</v>
      </c>
      <c r="T417" s="180">
        <f>S417*H417</f>
        <v>4.8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81" t="s">
        <v>137</v>
      </c>
      <c r="AT417" s="181" t="s">
        <v>132</v>
      </c>
      <c r="AU417" s="181" t="s">
        <v>83</v>
      </c>
      <c r="AY417" s="18" t="s">
        <v>130</v>
      </c>
      <c r="BE417" s="182">
        <f>IF(N417="základní",J417,0)</f>
        <v>0</v>
      </c>
      <c r="BF417" s="182">
        <f>IF(N417="snížená",J417,0)</f>
        <v>0</v>
      </c>
      <c r="BG417" s="182">
        <f>IF(N417="zákl. přenesená",J417,0)</f>
        <v>0</v>
      </c>
      <c r="BH417" s="182">
        <f>IF(N417="sníž. přenesená",J417,0)</f>
        <v>0</v>
      </c>
      <c r="BI417" s="182">
        <f>IF(N417="nulová",J417,0)</f>
        <v>0</v>
      </c>
      <c r="BJ417" s="18" t="s">
        <v>81</v>
      </c>
      <c r="BK417" s="182">
        <f>ROUND(I417*H417,2)</f>
        <v>0</v>
      </c>
      <c r="BL417" s="18" t="s">
        <v>137</v>
      </c>
      <c r="BM417" s="181" t="s">
        <v>592</v>
      </c>
    </row>
    <row r="418" spans="1:47" s="2" customFormat="1" ht="11.25">
      <c r="A418" s="35"/>
      <c r="B418" s="36"/>
      <c r="C418" s="37"/>
      <c r="D418" s="183" t="s">
        <v>139</v>
      </c>
      <c r="E418" s="37"/>
      <c r="F418" s="184" t="s">
        <v>593</v>
      </c>
      <c r="G418" s="37"/>
      <c r="H418" s="37"/>
      <c r="I418" s="185"/>
      <c r="J418" s="37"/>
      <c r="K418" s="37"/>
      <c r="L418" s="40"/>
      <c r="M418" s="186"/>
      <c r="N418" s="187"/>
      <c r="O418" s="65"/>
      <c r="P418" s="65"/>
      <c r="Q418" s="65"/>
      <c r="R418" s="65"/>
      <c r="S418" s="65"/>
      <c r="T418" s="66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8" t="s">
        <v>139</v>
      </c>
      <c r="AU418" s="18" t="s">
        <v>83</v>
      </c>
    </row>
    <row r="419" spans="2:51" s="13" customFormat="1" ht="11.25">
      <c r="B419" s="188"/>
      <c r="C419" s="189"/>
      <c r="D419" s="190" t="s">
        <v>141</v>
      </c>
      <c r="E419" s="191" t="s">
        <v>19</v>
      </c>
      <c r="F419" s="192" t="s">
        <v>228</v>
      </c>
      <c r="G419" s="189"/>
      <c r="H419" s="193">
        <v>19.2</v>
      </c>
      <c r="I419" s="194"/>
      <c r="J419" s="189"/>
      <c r="K419" s="189"/>
      <c r="L419" s="195"/>
      <c r="M419" s="196"/>
      <c r="N419" s="197"/>
      <c r="O419" s="197"/>
      <c r="P419" s="197"/>
      <c r="Q419" s="197"/>
      <c r="R419" s="197"/>
      <c r="S419" s="197"/>
      <c r="T419" s="198"/>
      <c r="AT419" s="199" t="s">
        <v>141</v>
      </c>
      <c r="AU419" s="199" t="s">
        <v>83</v>
      </c>
      <c r="AV419" s="13" t="s">
        <v>83</v>
      </c>
      <c r="AW419" s="13" t="s">
        <v>143</v>
      </c>
      <c r="AX419" s="13" t="s">
        <v>81</v>
      </c>
      <c r="AY419" s="199" t="s">
        <v>130</v>
      </c>
    </row>
    <row r="420" spans="1:65" s="2" customFormat="1" ht="37.9" customHeight="1">
      <c r="A420" s="35"/>
      <c r="B420" s="36"/>
      <c r="C420" s="170" t="s">
        <v>594</v>
      </c>
      <c r="D420" s="170" t="s">
        <v>132</v>
      </c>
      <c r="E420" s="171" t="s">
        <v>595</v>
      </c>
      <c r="F420" s="172" t="s">
        <v>596</v>
      </c>
      <c r="G420" s="173" t="s">
        <v>491</v>
      </c>
      <c r="H420" s="174">
        <v>32</v>
      </c>
      <c r="I420" s="175"/>
      <c r="J420" s="176">
        <f>ROUND(I420*H420,2)</f>
        <v>0</v>
      </c>
      <c r="K420" s="172" t="s">
        <v>136</v>
      </c>
      <c r="L420" s="40"/>
      <c r="M420" s="177" t="s">
        <v>19</v>
      </c>
      <c r="N420" s="178" t="s">
        <v>44</v>
      </c>
      <c r="O420" s="65"/>
      <c r="P420" s="179">
        <f>O420*H420</f>
        <v>0</v>
      </c>
      <c r="Q420" s="179">
        <v>0</v>
      </c>
      <c r="R420" s="179">
        <f>Q420*H420</f>
        <v>0</v>
      </c>
      <c r="S420" s="179">
        <v>0.009</v>
      </c>
      <c r="T420" s="180">
        <f>S420*H420</f>
        <v>0.288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1" t="s">
        <v>137</v>
      </c>
      <c r="AT420" s="181" t="s">
        <v>132</v>
      </c>
      <c r="AU420" s="181" t="s">
        <v>83</v>
      </c>
      <c r="AY420" s="18" t="s">
        <v>130</v>
      </c>
      <c r="BE420" s="182">
        <f>IF(N420="základní",J420,0)</f>
        <v>0</v>
      </c>
      <c r="BF420" s="182">
        <f>IF(N420="snížená",J420,0)</f>
        <v>0</v>
      </c>
      <c r="BG420" s="182">
        <f>IF(N420="zákl. přenesená",J420,0)</f>
        <v>0</v>
      </c>
      <c r="BH420" s="182">
        <f>IF(N420="sníž. přenesená",J420,0)</f>
        <v>0</v>
      </c>
      <c r="BI420" s="182">
        <f>IF(N420="nulová",J420,0)</f>
        <v>0</v>
      </c>
      <c r="BJ420" s="18" t="s">
        <v>81</v>
      </c>
      <c r="BK420" s="182">
        <f>ROUND(I420*H420,2)</f>
        <v>0</v>
      </c>
      <c r="BL420" s="18" t="s">
        <v>137</v>
      </c>
      <c r="BM420" s="181" t="s">
        <v>597</v>
      </c>
    </row>
    <row r="421" spans="1:47" s="2" customFormat="1" ht="11.25">
      <c r="A421" s="35"/>
      <c r="B421" s="36"/>
      <c r="C421" s="37"/>
      <c r="D421" s="183" t="s">
        <v>139</v>
      </c>
      <c r="E421" s="37"/>
      <c r="F421" s="184" t="s">
        <v>598</v>
      </c>
      <c r="G421" s="37"/>
      <c r="H421" s="37"/>
      <c r="I421" s="185"/>
      <c r="J421" s="37"/>
      <c r="K421" s="37"/>
      <c r="L421" s="40"/>
      <c r="M421" s="186"/>
      <c r="N421" s="187"/>
      <c r="O421" s="65"/>
      <c r="P421" s="65"/>
      <c r="Q421" s="65"/>
      <c r="R421" s="65"/>
      <c r="S421" s="65"/>
      <c r="T421" s="66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8" t="s">
        <v>139</v>
      </c>
      <c r="AU421" s="18" t="s">
        <v>83</v>
      </c>
    </row>
    <row r="422" spans="2:51" s="13" customFormat="1" ht="11.25">
      <c r="B422" s="188"/>
      <c r="C422" s="189"/>
      <c r="D422" s="190" t="s">
        <v>141</v>
      </c>
      <c r="E422" s="191" t="s">
        <v>19</v>
      </c>
      <c r="F422" s="192" t="s">
        <v>599</v>
      </c>
      <c r="G422" s="189"/>
      <c r="H422" s="193">
        <v>4</v>
      </c>
      <c r="I422" s="194"/>
      <c r="J422" s="189"/>
      <c r="K422" s="189"/>
      <c r="L422" s="195"/>
      <c r="M422" s="196"/>
      <c r="N422" s="197"/>
      <c r="O422" s="197"/>
      <c r="P422" s="197"/>
      <c r="Q422" s="197"/>
      <c r="R422" s="197"/>
      <c r="S422" s="197"/>
      <c r="T422" s="198"/>
      <c r="AT422" s="199" t="s">
        <v>141</v>
      </c>
      <c r="AU422" s="199" t="s">
        <v>83</v>
      </c>
      <c r="AV422" s="13" t="s">
        <v>83</v>
      </c>
      <c r="AW422" s="13" t="s">
        <v>143</v>
      </c>
      <c r="AX422" s="13" t="s">
        <v>73</v>
      </c>
      <c r="AY422" s="199" t="s">
        <v>130</v>
      </c>
    </row>
    <row r="423" spans="2:51" s="13" customFormat="1" ht="11.25">
      <c r="B423" s="188"/>
      <c r="C423" s="189"/>
      <c r="D423" s="190" t="s">
        <v>141</v>
      </c>
      <c r="E423" s="191" t="s">
        <v>19</v>
      </c>
      <c r="F423" s="192" t="s">
        <v>600</v>
      </c>
      <c r="G423" s="189"/>
      <c r="H423" s="193">
        <v>4</v>
      </c>
      <c r="I423" s="194"/>
      <c r="J423" s="189"/>
      <c r="K423" s="189"/>
      <c r="L423" s="195"/>
      <c r="M423" s="196"/>
      <c r="N423" s="197"/>
      <c r="O423" s="197"/>
      <c r="P423" s="197"/>
      <c r="Q423" s="197"/>
      <c r="R423" s="197"/>
      <c r="S423" s="197"/>
      <c r="T423" s="198"/>
      <c r="AT423" s="199" t="s">
        <v>141</v>
      </c>
      <c r="AU423" s="199" t="s">
        <v>83</v>
      </c>
      <c r="AV423" s="13" t="s">
        <v>83</v>
      </c>
      <c r="AW423" s="13" t="s">
        <v>143</v>
      </c>
      <c r="AX423" s="13" t="s">
        <v>73</v>
      </c>
      <c r="AY423" s="199" t="s">
        <v>130</v>
      </c>
    </row>
    <row r="424" spans="2:51" s="13" customFormat="1" ht="11.25">
      <c r="B424" s="188"/>
      <c r="C424" s="189"/>
      <c r="D424" s="190" t="s">
        <v>141</v>
      </c>
      <c r="E424" s="191" t="s">
        <v>19</v>
      </c>
      <c r="F424" s="192" t="s">
        <v>601</v>
      </c>
      <c r="G424" s="189"/>
      <c r="H424" s="193">
        <v>24</v>
      </c>
      <c r="I424" s="194"/>
      <c r="J424" s="189"/>
      <c r="K424" s="189"/>
      <c r="L424" s="195"/>
      <c r="M424" s="196"/>
      <c r="N424" s="197"/>
      <c r="O424" s="197"/>
      <c r="P424" s="197"/>
      <c r="Q424" s="197"/>
      <c r="R424" s="197"/>
      <c r="S424" s="197"/>
      <c r="T424" s="198"/>
      <c r="AT424" s="199" t="s">
        <v>141</v>
      </c>
      <c r="AU424" s="199" t="s">
        <v>83</v>
      </c>
      <c r="AV424" s="13" t="s">
        <v>83</v>
      </c>
      <c r="AW424" s="13" t="s">
        <v>143</v>
      </c>
      <c r="AX424" s="13" t="s">
        <v>73</v>
      </c>
      <c r="AY424" s="199" t="s">
        <v>130</v>
      </c>
    </row>
    <row r="425" spans="2:51" s="14" customFormat="1" ht="11.25">
      <c r="B425" s="200"/>
      <c r="C425" s="201"/>
      <c r="D425" s="190" t="s">
        <v>141</v>
      </c>
      <c r="E425" s="202" t="s">
        <v>19</v>
      </c>
      <c r="F425" s="203" t="s">
        <v>146</v>
      </c>
      <c r="G425" s="201"/>
      <c r="H425" s="204">
        <v>32</v>
      </c>
      <c r="I425" s="205"/>
      <c r="J425" s="201"/>
      <c r="K425" s="201"/>
      <c r="L425" s="206"/>
      <c r="M425" s="207"/>
      <c r="N425" s="208"/>
      <c r="O425" s="208"/>
      <c r="P425" s="208"/>
      <c r="Q425" s="208"/>
      <c r="R425" s="208"/>
      <c r="S425" s="208"/>
      <c r="T425" s="209"/>
      <c r="AT425" s="210" t="s">
        <v>141</v>
      </c>
      <c r="AU425" s="210" t="s">
        <v>83</v>
      </c>
      <c r="AV425" s="14" t="s">
        <v>137</v>
      </c>
      <c r="AW425" s="14" t="s">
        <v>143</v>
      </c>
      <c r="AX425" s="14" t="s">
        <v>81</v>
      </c>
      <c r="AY425" s="210" t="s">
        <v>130</v>
      </c>
    </row>
    <row r="426" spans="1:65" s="2" customFormat="1" ht="24.2" customHeight="1">
      <c r="A426" s="35"/>
      <c r="B426" s="36"/>
      <c r="C426" s="170" t="s">
        <v>602</v>
      </c>
      <c r="D426" s="170" t="s">
        <v>132</v>
      </c>
      <c r="E426" s="171" t="s">
        <v>603</v>
      </c>
      <c r="F426" s="172" t="s">
        <v>604</v>
      </c>
      <c r="G426" s="173" t="s">
        <v>283</v>
      </c>
      <c r="H426" s="174">
        <v>3.4</v>
      </c>
      <c r="I426" s="175"/>
      <c r="J426" s="176">
        <f>ROUND(I426*H426,2)</f>
        <v>0</v>
      </c>
      <c r="K426" s="172" t="s">
        <v>136</v>
      </c>
      <c r="L426" s="40"/>
      <c r="M426" s="177" t="s">
        <v>19</v>
      </c>
      <c r="N426" s="178" t="s">
        <v>44</v>
      </c>
      <c r="O426" s="65"/>
      <c r="P426" s="179">
        <f>O426*H426</f>
        <v>0</v>
      </c>
      <c r="Q426" s="179">
        <v>1E-05</v>
      </c>
      <c r="R426" s="179">
        <f>Q426*H426</f>
        <v>3.4E-05</v>
      </c>
      <c r="S426" s="179">
        <v>0</v>
      </c>
      <c r="T426" s="180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1" t="s">
        <v>137</v>
      </c>
      <c r="AT426" s="181" t="s">
        <v>132</v>
      </c>
      <c r="AU426" s="181" t="s">
        <v>83</v>
      </c>
      <c r="AY426" s="18" t="s">
        <v>130</v>
      </c>
      <c r="BE426" s="182">
        <f>IF(N426="základní",J426,0)</f>
        <v>0</v>
      </c>
      <c r="BF426" s="182">
        <f>IF(N426="snížená",J426,0)</f>
        <v>0</v>
      </c>
      <c r="BG426" s="182">
        <f>IF(N426="zákl. přenesená",J426,0)</f>
        <v>0</v>
      </c>
      <c r="BH426" s="182">
        <f>IF(N426="sníž. přenesená",J426,0)</f>
        <v>0</v>
      </c>
      <c r="BI426" s="182">
        <f>IF(N426="nulová",J426,0)</f>
        <v>0</v>
      </c>
      <c r="BJ426" s="18" t="s">
        <v>81</v>
      </c>
      <c r="BK426" s="182">
        <f>ROUND(I426*H426,2)</f>
        <v>0</v>
      </c>
      <c r="BL426" s="18" t="s">
        <v>137</v>
      </c>
      <c r="BM426" s="181" t="s">
        <v>605</v>
      </c>
    </row>
    <row r="427" spans="1:47" s="2" customFormat="1" ht="11.25">
      <c r="A427" s="35"/>
      <c r="B427" s="36"/>
      <c r="C427" s="37"/>
      <c r="D427" s="183" t="s">
        <v>139</v>
      </c>
      <c r="E427" s="37"/>
      <c r="F427" s="184" t="s">
        <v>606</v>
      </c>
      <c r="G427" s="37"/>
      <c r="H427" s="37"/>
      <c r="I427" s="185"/>
      <c r="J427" s="37"/>
      <c r="K427" s="37"/>
      <c r="L427" s="40"/>
      <c r="M427" s="186"/>
      <c r="N427" s="187"/>
      <c r="O427" s="65"/>
      <c r="P427" s="65"/>
      <c r="Q427" s="65"/>
      <c r="R427" s="65"/>
      <c r="S427" s="65"/>
      <c r="T427" s="66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139</v>
      </c>
      <c r="AU427" s="18" t="s">
        <v>83</v>
      </c>
    </row>
    <row r="428" spans="1:47" s="2" customFormat="1" ht="19.5">
      <c r="A428" s="35"/>
      <c r="B428" s="36"/>
      <c r="C428" s="37"/>
      <c r="D428" s="190" t="s">
        <v>198</v>
      </c>
      <c r="E428" s="37"/>
      <c r="F428" s="211" t="s">
        <v>484</v>
      </c>
      <c r="G428" s="37"/>
      <c r="H428" s="37"/>
      <c r="I428" s="185"/>
      <c r="J428" s="37"/>
      <c r="K428" s="37"/>
      <c r="L428" s="40"/>
      <c r="M428" s="186"/>
      <c r="N428" s="187"/>
      <c r="O428" s="65"/>
      <c r="P428" s="65"/>
      <c r="Q428" s="65"/>
      <c r="R428" s="65"/>
      <c r="S428" s="65"/>
      <c r="T428" s="66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198</v>
      </c>
      <c r="AU428" s="18" t="s">
        <v>83</v>
      </c>
    </row>
    <row r="429" spans="2:51" s="13" customFormat="1" ht="11.25">
      <c r="B429" s="188"/>
      <c r="C429" s="189"/>
      <c r="D429" s="190" t="s">
        <v>141</v>
      </c>
      <c r="E429" s="191" t="s">
        <v>19</v>
      </c>
      <c r="F429" s="192" t="s">
        <v>607</v>
      </c>
      <c r="G429" s="189"/>
      <c r="H429" s="193">
        <v>3.4</v>
      </c>
      <c r="I429" s="194"/>
      <c r="J429" s="189"/>
      <c r="K429" s="189"/>
      <c r="L429" s="195"/>
      <c r="M429" s="196"/>
      <c r="N429" s="197"/>
      <c r="O429" s="197"/>
      <c r="P429" s="197"/>
      <c r="Q429" s="197"/>
      <c r="R429" s="197"/>
      <c r="S429" s="197"/>
      <c r="T429" s="198"/>
      <c r="AT429" s="199" t="s">
        <v>141</v>
      </c>
      <c r="AU429" s="199" t="s">
        <v>83</v>
      </c>
      <c r="AV429" s="13" t="s">
        <v>83</v>
      </c>
      <c r="AW429" s="13" t="s">
        <v>143</v>
      </c>
      <c r="AX429" s="13" t="s">
        <v>81</v>
      </c>
      <c r="AY429" s="199" t="s">
        <v>130</v>
      </c>
    </row>
    <row r="430" spans="1:65" s="2" customFormat="1" ht="44.25" customHeight="1">
      <c r="A430" s="35"/>
      <c r="B430" s="36"/>
      <c r="C430" s="170" t="s">
        <v>608</v>
      </c>
      <c r="D430" s="170" t="s">
        <v>132</v>
      </c>
      <c r="E430" s="171" t="s">
        <v>609</v>
      </c>
      <c r="F430" s="172" t="s">
        <v>610</v>
      </c>
      <c r="G430" s="173" t="s">
        <v>135</v>
      </c>
      <c r="H430" s="174">
        <v>19.2</v>
      </c>
      <c r="I430" s="175"/>
      <c r="J430" s="176">
        <f>ROUND(I430*H430,2)</f>
        <v>0</v>
      </c>
      <c r="K430" s="172" t="s">
        <v>136</v>
      </c>
      <c r="L430" s="40"/>
      <c r="M430" s="177" t="s">
        <v>19</v>
      </c>
      <c r="N430" s="178" t="s">
        <v>44</v>
      </c>
      <c r="O430" s="65"/>
      <c r="P430" s="179">
        <f>O430*H430</f>
        <v>0</v>
      </c>
      <c r="Q430" s="179">
        <v>0</v>
      </c>
      <c r="R430" s="179">
        <f>Q430*H430</f>
        <v>0</v>
      </c>
      <c r="S430" s="179">
        <v>0.014</v>
      </c>
      <c r="T430" s="180">
        <f>S430*H430</f>
        <v>0.2688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1" t="s">
        <v>137</v>
      </c>
      <c r="AT430" s="181" t="s">
        <v>132</v>
      </c>
      <c r="AU430" s="181" t="s">
        <v>83</v>
      </c>
      <c r="AY430" s="18" t="s">
        <v>130</v>
      </c>
      <c r="BE430" s="182">
        <f>IF(N430="základní",J430,0)</f>
        <v>0</v>
      </c>
      <c r="BF430" s="182">
        <f>IF(N430="snížená",J430,0)</f>
        <v>0</v>
      </c>
      <c r="BG430" s="182">
        <f>IF(N430="zákl. přenesená",J430,0)</f>
        <v>0</v>
      </c>
      <c r="BH430" s="182">
        <f>IF(N430="sníž. přenesená",J430,0)</f>
        <v>0</v>
      </c>
      <c r="BI430" s="182">
        <f>IF(N430="nulová",J430,0)</f>
        <v>0</v>
      </c>
      <c r="BJ430" s="18" t="s">
        <v>81</v>
      </c>
      <c r="BK430" s="182">
        <f>ROUND(I430*H430,2)</f>
        <v>0</v>
      </c>
      <c r="BL430" s="18" t="s">
        <v>137</v>
      </c>
      <c r="BM430" s="181" t="s">
        <v>611</v>
      </c>
    </row>
    <row r="431" spans="1:47" s="2" customFormat="1" ht="11.25">
      <c r="A431" s="35"/>
      <c r="B431" s="36"/>
      <c r="C431" s="37"/>
      <c r="D431" s="183" t="s">
        <v>139</v>
      </c>
      <c r="E431" s="37"/>
      <c r="F431" s="184" t="s">
        <v>612</v>
      </c>
      <c r="G431" s="37"/>
      <c r="H431" s="37"/>
      <c r="I431" s="185"/>
      <c r="J431" s="37"/>
      <c r="K431" s="37"/>
      <c r="L431" s="40"/>
      <c r="M431" s="186"/>
      <c r="N431" s="187"/>
      <c r="O431" s="65"/>
      <c r="P431" s="65"/>
      <c r="Q431" s="65"/>
      <c r="R431" s="65"/>
      <c r="S431" s="65"/>
      <c r="T431" s="66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8" t="s">
        <v>139</v>
      </c>
      <c r="AU431" s="18" t="s">
        <v>83</v>
      </c>
    </row>
    <row r="432" spans="1:65" s="2" customFormat="1" ht="24.2" customHeight="1">
      <c r="A432" s="35"/>
      <c r="B432" s="36"/>
      <c r="C432" s="170" t="s">
        <v>613</v>
      </c>
      <c r="D432" s="170" t="s">
        <v>132</v>
      </c>
      <c r="E432" s="171" t="s">
        <v>614</v>
      </c>
      <c r="F432" s="172" t="s">
        <v>615</v>
      </c>
      <c r="G432" s="173" t="s">
        <v>135</v>
      </c>
      <c r="H432" s="174">
        <v>12</v>
      </c>
      <c r="I432" s="175"/>
      <c r="J432" s="176">
        <f>ROUND(I432*H432,2)</f>
        <v>0</v>
      </c>
      <c r="K432" s="172" t="s">
        <v>136</v>
      </c>
      <c r="L432" s="40"/>
      <c r="M432" s="177" t="s">
        <v>19</v>
      </c>
      <c r="N432" s="178" t="s">
        <v>44</v>
      </c>
      <c r="O432" s="65"/>
      <c r="P432" s="179">
        <f>O432*H432</f>
        <v>0</v>
      </c>
      <c r="Q432" s="179">
        <v>0</v>
      </c>
      <c r="R432" s="179">
        <f>Q432*H432</f>
        <v>0</v>
      </c>
      <c r="S432" s="179">
        <v>0.014</v>
      </c>
      <c r="T432" s="180">
        <f>S432*H432</f>
        <v>0.168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1" t="s">
        <v>137</v>
      </c>
      <c r="AT432" s="181" t="s">
        <v>132</v>
      </c>
      <c r="AU432" s="181" t="s">
        <v>83</v>
      </c>
      <c r="AY432" s="18" t="s">
        <v>130</v>
      </c>
      <c r="BE432" s="182">
        <f>IF(N432="základní",J432,0)</f>
        <v>0</v>
      </c>
      <c r="BF432" s="182">
        <f>IF(N432="snížená",J432,0)</f>
        <v>0</v>
      </c>
      <c r="BG432" s="182">
        <f>IF(N432="zákl. přenesená",J432,0)</f>
        <v>0</v>
      </c>
      <c r="BH432" s="182">
        <f>IF(N432="sníž. přenesená",J432,0)</f>
        <v>0</v>
      </c>
      <c r="BI432" s="182">
        <f>IF(N432="nulová",J432,0)</f>
        <v>0</v>
      </c>
      <c r="BJ432" s="18" t="s">
        <v>81</v>
      </c>
      <c r="BK432" s="182">
        <f>ROUND(I432*H432,2)</f>
        <v>0</v>
      </c>
      <c r="BL432" s="18" t="s">
        <v>137</v>
      </c>
      <c r="BM432" s="181" t="s">
        <v>616</v>
      </c>
    </row>
    <row r="433" spans="1:47" s="2" customFormat="1" ht="11.25">
      <c r="A433" s="35"/>
      <c r="B433" s="36"/>
      <c r="C433" s="37"/>
      <c r="D433" s="183" t="s">
        <v>139</v>
      </c>
      <c r="E433" s="37"/>
      <c r="F433" s="184" t="s">
        <v>617</v>
      </c>
      <c r="G433" s="37"/>
      <c r="H433" s="37"/>
      <c r="I433" s="185"/>
      <c r="J433" s="37"/>
      <c r="K433" s="37"/>
      <c r="L433" s="40"/>
      <c r="M433" s="186"/>
      <c r="N433" s="187"/>
      <c r="O433" s="65"/>
      <c r="P433" s="65"/>
      <c r="Q433" s="65"/>
      <c r="R433" s="65"/>
      <c r="S433" s="65"/>
      <c r="T433" s="66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139</v>
      </c>
      <c r="AU433" s="18" t="s">
        <v>83</v>
      </c>
    </row>
    <row r="434" spans="1:65" s="2" customFormat="1" ht="37.9" customHeight="1">
      <c r="A434" s="35"/>
      <c r="B434" s="36"/>
      <c r="C434" s="170" t="s">
        <v>618</v>
      </c>
      <c r="D434" s="170" t="s">
        <v>132</v>
      </c>
      <c r="E434" s="171" t="s">
        <v>619</v>
      </c>
      <c r="F434" s="172" t="s">
        <v>620</v>
      </c>
      <c r="G434" s="173" t="s">
        <v>135</v>
      </c>
      <c r="H434" s="174">
        <v>26.528</v>
      </c>
      <c r="I434" s="175"/>
      <c r="J434" s="176">
        <f>ROUND(I434*H434,2)</f>
        <v>0</v>
      </c>
      <c r="K434" s="172" t="s">
        <v>136</v>
      </c>
      <c r="L434" s="40"/>
      <c r="M434" s="177" t="s">
        <v>19</v>
      </c>
      <c r="N434" s="178" t="s">
        <v>44</v>
      </c>
      <c r="O434" s="65"/>
      <c r="P434" s="179">
        <f>O434*H434</f>
        <v>0</v>
      </c>
      <c r="Q434" s="179">
        <v>0</v>
      </c>
      <c r="R434" s="179">
        <f>Q434*H434</f>
        <v>0</v>
      </c>
      <c r="S434" s="179">
        <v>0.089</v>
      </c>
      <c r="T434" s="180">
        <f>S434*H434</f>
        <v>2.360992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1" t="s">
        <v>137</v>
      </c>
      <c r="AT434" s="181" t="s">
        <v>132</v>
      </c>
      <c r="AU434" s="181" t="s">
        <v>83</v>
      </c>
      <c r="AY434" s="18" t="s">
        <v>130</v>
      </c>
      <c r="BE434" s="182">
        <f>IF(N434="základní",J434,0)</f>
        <v>0</v>
      </c>
      <c r="BF434" s="182">
        <f>IF(N434="snížená",J434,0)</f>
        <v>0</v>
      </c>
      <c r="BG434" s="182">
        <f>IF(N434="zákl. přenesená",J434,0)</f>
        <v>0</v>
      </c>
      <c r="BH434" s="182">
        <f>IF(N434="sníž. přenesená",J434,0)</f>
        <v>0</v>
      </c>
      <c r="BI434" s="182">
        <f>IF(N434="nulová",J434,0)</f>
        <v>0</v>
      </c>
      <c r="BJ434" s="18" t="s">
        <v>81</v>
      </c>
      <c r="BK434" s="182">
        <f>ROUND(I434*H434,2)</f>
        <v>0</v>
      </c>
      <c r="BL434" s="18" t="s">
        <v>137</v>
      </c>
      <c r="BM434" s="181" t="s">
        <v>621</v>
      </c>
    </row>
    <row r="435" spans="1:47" s="2" customFormat="1" ht="11.25">
      <c r="A435" s="35"/>
      <c r="B435" s="36"/>
      <c r="C435" s="37"/>
      <c r="D435" s="183" t="s">
        <v>139</v>
      </c>
      <c r="E435" s="37"/>
      <c r="F435" s="184" t="s">
        <v>622</v>
      </c>
      <c r="G435" s="37"/>
      <c r="H435" s="37"/>
      <c r="I435" s="185"/>
      <c r="J435" s="37"/>
      <c r="K435" s="37"/>
      <c r="L435" s="40"/>
      <c r="M435" s="186"/>
      <c r="N435" s="187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139</v>
      </c>
      <c r="AU435" s="18" t="s">
        <v>83</v>
      </c>
    </row>
    <row r="436" spans="2:51" s="13" customFormat="1" ht="11.25">
      <c r="B436" s="188"/>
      <c r="C436" s="189"/>
      <c r="D436" s="190" t="s">
        <v>141</v>
      </c>
      <c r="E436" s="191" t="s">
        <v>19</v>
      </c>
      <c r="F436" s="192" t="s">
        <v>623</v>
      </c>
      <c r="G436" s="189"/>
      <c r="H436" s="193">
        <v>26.528</v>
      </c>
      <c r="I436" s="194"/>
      <c r="J436" s="189"/>
      <c r="K436" s="189"/>
      <c r="L436" s="195"/>
      <c r="M436" s="196"/>
      <c r="N436" s="197"/>
      <c r="O436" s="197"/>
      <c r="P436" s="197"/>
      <c r="Q436" s="197"/>
      <c r="R436" s="197"/>
      <c r="S436" s="197"/>
      <c r="T436" s="198"/>
      <c r="AT436" s="199" t="s">
        <v>141</v>
      </c>
      <c r="AU436" s="199" t="s">
        <v>83</v>
      </c>
      <c r="AV436" s="13" t="s">
        <v>83</v>
      </c>
      <c r="AW436" s="13" t="s">
        <v>143</v>
      </c>
      <c r="AX436" s="13" t="s">
        <v>81</v>
      </c>
      <c r="AY436" s="199" t="s">
        <v>130</v>
      </c>
    </row>
    <row r="437" spans="1:65" s="2" customFormat="1" ht="24.2" customHeight="1">
      <c r="A437" s="35"/>
      <c r="B437" s="36"/>
      <c r="C437" s="170" t="s">
        <v>624</v>
      </c>
      <c r="D437" s="170" t="s">
        <v>132</v>
      </c>
      <c r="E437" s="171" t="s">
        <v>625</v>
      </c>
      <c r="F437" s="172" t="s">
        <v>626</v>
      </c>
      <c r="G437" s="173" t="s">
        <v>135</v>
      </c>
      <c r="H437" s="174">
        <v>19.2</v>
      </c>
      <c r="I437" s="175"/>
      <c r="J437" s="176">
        <f>ROUND(I437*H437,2)</f>
        <v>0</v>
      </c>
      <c r="K437" s="172" t="s">
        <v>136</v>
      </c>
      <c r="L437" s="40"/>
      <c r="M437" s="177" t="s">
        <v>19</v>
      </c>
      <c r="N437" s="178" t="s">
        <v>44</v>
      </c>
      <c r="O437" s="65"/>
      <c r="P437" s="179">
        <f>O437*H437</f>
        <v>0</v>
      </c>
      <c r="Q437" s="179">
        <v>0</v>
      </c>
      <c r="R437" s="179">
        <f>Q437*H437</f>
        <v>0</v>
      </c>
      <c r="S437" s="179">
        <v>0</v>
      </c>
      <c r="T437" s="180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81" t="s">
        <v>137</v>
      </c>
      <c r="AT437" s="181" t="s">
        <v>132</v>
      </c>
      <c r="AU437" s="181" t="s">
        <v>83</v>
      </c>
      <c r="AY437" s="18" t="s">
        <v>130</v>
      </c>
      <c r="BE437" s="182">
        <f>IF(N437="základní",J437,0)</f>
        <v>0</v>
      </c>
      <c r="BF437" s="182">
        <f>IF(N437="snížená",J437,0)</f>
        <v>0</v>
      </c>
      <c r="BG437" s="182">
        <f>IF(N437="zákl. přenesená",J437,0)</f>
        <v>0</v>
      </c>
      <c r="BH437" s="182">
        <f>IF(N437="sníž. přenesená",J437,0)</f>
        <v>0</v>
      </c>
      <c r="BI437" s="182">
        <f>IF(N437="nulová",J437,0)</f>
        <v>0</v>
      </c>
      <c r="BJ437" s="18" t="s">
        <v>81</v>
      </c>
      <c r="BK437" s="182">
        <f>ROUND(I437*H437,2)</f>
        <v>0</v>
      </c>
      <c r="BL437" s="18" t="s">
        <v>137</v>
      </c>
      <c r="BM437" s="181" t="s">
        <v>627</v>
      </c>
    </row>
    <row r="438" spans="1:47" s="2" customFormat="1" ht="11.25">
      <c r="A438" s="35"/>
      <c r="B438" s="36"/>
      <c r="C438" s="37"/>
      <c r="D438" s="183" t="s">
        <v>139</v>
      </c>
      <c r="E438" s="37"/>
      <c r="F438" s="184" t="s">
        <v>628</v>
      </c>
      <c r="G438" s="37"/>
      <c r="H438" s="37"/>
      <c r="I438" s="185"/>
      <c r="J438" s="37"/>
      <c r="K438" s="37"/>
      <c r="L438" s="40"/>
      <c r="M438" s="186"/>
      <c r="N438" s="187"/>
      <c r="O438" s="65"/>
      <c r="P438" s="65"/>
      <c r="Q438" s="65"/>
      <c r="R438" s="65"/>
      <c r="S438" s="65"/>
      <c r="T438" s="66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139</v>
      </c>
      <c r="AU438" s="18" t="s">
        <v>83</v>
      </c>
    </row>
    <row r="439" spans="2:51" s="13" customFormat="1" ht="11.25">
      <c r="B439" s="188"/>
      <c r="C439" s="189"/>
      <c r="D439" s="190" t="s">
        <v>141</v>
      </c>
      <c r="E439" s="191" t="s">
        <v>19</v>
      </c>
      <c r="F439" s="192" t="s">
        <v>279</v>
      </c>
      <c r="G439" s="189"/>
      <c r="H439" s="193">
        <v>19.2</v>
      </c>
      <c r="I439" s="194"/>
      <c r="J439" s="189"/>
      <c r="K439" s="189"/>
      <c r="L439" s="195"/>
      <c r="M439" s="196"/>
      <c r="N439" s="197"/>
      <c r="O439" s="197"/>
      <c r="P439" s="197"/>
      <c r="Q439" s="197"/>
      <c r="R439" s="197"/>
      <c r="S439" s="197"/>
      <c r="T439" s="198"/>
      <c r="AT439" s="199" t="s">
        <v>141</v>
      </c>
      <c r="AU439" s="199" t="s">
        <v>83</v>
      </c>
      <c r="AV439" s="13" t="s">
        <v>83</v>
      </c>
      <c r="AW439" s="13" t="s">
        <v>143</v>
      </c>
      <c r="AX439" s="13" t="s">
        <v>81</v>
      </c>
      <c r="AY439" s="199" t="s">
        <v>130</v>
      </c>
    </row>
    <row r="440" spans="1:65" s="2" customFormat="1" ht="37.9" customHeight="1">
      <c r="A440" s="35"/>
      <c r="B440" s="36"/>
      <c r="C440" s="170" t="s">
        <v>629</v>
      </c>
      <c r="D440" s="170" t="s">
        <v>132</v>
      </c>
      <c r="E440" s="171" t="s">
        <v>630</v>
      </c>
      <c r="F440" s="172" t="s">
        <v>631</v>
      </c>
      <c r="G440" s="173" t="s">
        <v>135</v>
      </c>
      <c r="H440" s="174">
        <v>33.6</v>
      </c>
      <c r="I440" s="175"/>
      <c r="J440" s="176">
        <f>ROUND(I440*H440,2)</f>
        <v>0</v>
      </c>
      <c r="K440" s="172" t="s">
        <v>136</v>
      </c>
      <c r="L440" s="40"/>
      <c r="M440" s="177" t="s">
        <v>19</v>
      </c>
      <c r="N440" s="178" t="s">
        <v>44</v>
      </c>
      <c r="O440" s="65"/>
      <c r="P440" s="179">
        <f>O440*H440</f>
        <v>0</v>
      </c>
      <c r="Q440" s="179">
        <v>0.06043</v>
      </c>
      <c r="R440" s="179">
        <f>Q440*H440</f>
        <v>2.030448</v>
      </c>
      <c r="S440" s="179">
        <v>0</v>
      </c>
      <c r="T440" s="180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81" t="s">
        <v>230</v>
      </c>
      <c r="AT440" s="181" t="s">
        <v>132</v>
      </c>
      <c r="AU440" s="181" t="s">
        <v>83</v>
      </c>
      <c r="AY440" s="18" t="s">
        <v>130</v>
      </c>
      <c r="BE440" s="182">
        <f>IF(N440="základní",J440,0)</f>
        <v>0</v>
      </c>
      <c r="BF440" s="182">
        <f>IF(N440="snížená",J440,0)</f>
        <v>0</v>
      </c>
      <c r="BG440" s="182">
        <f>IF(N440="zákl. přenesená",J440,0)</f>
        <v>0</v>
      </c>
      <c r="BH440" s="182">
        <f>IF(N440="sníž. přenesená",J440,0)</f>
        <v>0</v>
      </c>
      <c r="BI440" s="182">
        <f>IF(N440="nulová",J440,0)</f>
        <v>0</v>
      </c>
      <c r="BJ440" s="18" t="s">
        <v>81</v>
      </c>
      <c r="BK440" s="182">
        <f>ROUND(I440*H440,2)</f>
        <v>0</v>
      </c>
      <c r="BL440" s="18" t="s">
        <v>230</v>
      </c>
      <c r="BM440" s="181" t="s">
        <v>632</v>
      </c>
    </row>
    <row r="441" spans="1:47" s="2" customFormat="1" ht="11.25">
      <c r="A441" s="35"/>
      <c r="B441" s="36"/>
      <c r="C441" s="37"/>
      <c r="D441" s="183" t="s">
        <v>139</v>
      </c>
      <c r="E441" s="37"/>
      <c r="F441" s="184" t="s">
        <v>633</v>
      </c>
      <c r="G441" s="37"/>
      <c r="H441" s="37"/>
      <c r="I441" s="185"/>
      <c r="J441" s="37"/>
      <c r="K441" s="37"/>
      <c r="L441" s="40"/>
      <c r="M441" s="186"/>
      <c r="N441" s="187"/>
      <c r="O441" s="65"/>
      <c r="P441" s="65"/>
      <c r="Q441" s="65"/>
      <c r="R441" s="65"/>
      <c r="S441" s="65"/>
      <c r="T441" s="66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139</v>
      </c>
      <c r="AU441" s="18" t="s">
        <v>83</v>
      </c>
    </row>
    <row r="442" spans="2:51" s="13" customFormat="1" ht="11.25">
      <c r="B442" s="188"/>
      <c r="C442" s="189"/>
      <c r="D442" s="190" t="s">
        <v>141</v>
      </c>
      <c r="E442" s="191" t="s">
        <v>19</v>
      </c>
      <c r="F442" s="192" t="s">
        <v>634</v>
      </c>
      <c r="G442" s="189"/>
      <c r="H442" s="193">
        <v>33.6</v>
      </c>
      <c r="I442" s="194"/>
      <c r="J442" s="189"/>
      <c r="K442" s="189"/>
      <c r="L442" s="195"/>
      <c r="M442" s="196"/>
      <c r="N442" s="197"/>
      <c r="O442" s="197"/>
      <c r="P442" s="197"/>
      <c r="Q442" s="197"/>
      <c r="R442" s="197"/>
      <c r="S442" s="197"/>
      <c r="T442" s="198"/>
      <c r="AT442" s="199" t="s">
        <v>141</v>
      </c>
      <c r="AU442" s="199" t="s">
        <v>83</v>
      </c>
      <c r="AV442" s="13" t="s">
        <v>83</v>
      </c>
      <c r="AW442" s="13" t="s">
        <v>143</v>
      </c>
      <c r="AX442" s="13" t="s">
        <v>81</v>
      </c>
      <c r="AY442" s="199" t="s">
        <v>130</v>
      </c>
    </row>
    <row r="443" spans="1:65" s="2" customFormat="1" ht="24.2" customHeight="1">
      <c r="A443" s="35"/>
      <c r="B443" s="36"/>
      <c r="C443" s="170" t="s">
        <v>635</v>
      </c>
      <c r="D443" s="170" t="s">
        <v>132</v>
      </c>
      <c r="E443" s="171" t="s">
        <v>636</v>
      </c>
      <c r="F443" s="172" t="s">
        <v>637</v>
      </c>
      <c r="G443" s="173" t="s">
        <v>135</v>
      </c>
      <c r="H443" s="174">
        <v>335</v>
      </c>
      <c r="I443" s="175"/>
      <c r="J443" s="176">
        <f>ROUND(I443*H443,2)</f>
        <v>0</v>
      </c>
      <c r="K443" s="172" t="s">
        <v>136</v>
      </c>
      <c r="L443" s="40"/>
      <c r="M443" s="177" t="s">
        <v>19</v>
      </c>
      <c r="N443" s="178" t="s">
        <v>44</v>
      </c>
      <c r="O443" s="65"/>
      <c r="P443" s="179">
        <f>O443*H443</f>
        <v>0</v>
      </c>
      <c r="Q443" s="179">
        <v>0</v>
      </c>
      <c r="R443" s="179">
        <f>Q443*H443</f>
        <v>0</v>
      </c>
      <c r="S443" s="179">
        <v>0</v>
      </c>
      <c r="T443" s="180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1" t="s">
        <v>137</v>
      </c>
      <c r="AT443" s="181" t="s">
        <v>132</v>
      </c>
      <c r="AU443" s="181" t="s">
        <v>83</v>
      </c>
      <c r="AY443" s="18" t="s">
        <v>130</v>
      </c>
      <c r="BE443" s="182">
        <f>IF(N443="základní",J443,0)</f>
        <v>0</v>
      </c>
      <c r="BF443" s="182">
        <f>IF(N443="snížená",J443,0)</f>
        <v>0</v>
      </c>
      <c r="BG443" s="182">
        <f>IF(N443="zákl. přenesená",J443,0)</f>
        <v>0</v>
      </c>
      <c r="BH443" s="182">
        <f>IF(N443="sníž. přenesená",J443,0)</f>
        <v>0</v>
      </c>
      <c r="BI443" s="182">
        <f>IF(N443="nulová",J443,0)</f>
        <v>0</v>
      </c>
      <c r="BJ443" s="18" t="s">
        <v>81</v>
      </c>
      <c r="BK443" s="182">
        <f>ROUND(I443*H443,2)</f>
        <v>0</v>
      </c>
      <c r="BL443" s="18" t="s">
        <v>137</v>
      </c>
      <c r="BM443" s="181" t="s">
        <v>638</v>
      </c>
    </row>
    <row r="444" spans="1:47" s="2" customFormat="1" ht="11.25">
      <c r="A444" s="35"/>
      <c r="B444" s="36"/>
      <c r="C444" s="37"/>
      <c r="D444" s="183" t="s">
        <v>139</v>
      </c>
      <c r="E444" s="37"/>
      <c r="F444" s="184" t="s">
        <v>639</v>
      </c>
      <c r="G444" s="37"/>
      <c r="H444" s="37"/>
      <c r="I444" s="185"/>
      <c r="J444" s="37"/>
      <c r="K444" s="37"/>
      <c r="L444" s="40"/>
      <c r="M444" s="186"/>
      <c r="N444" s="187"/>
      <c r="O444" s="65"/>
      <c r="P444" s="65"/>
      <c r="Q444" s="65"/>
      <c r="R444" s="65"/>
      <c r="S444" s="65"/>
      <c r="T444" s="66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139</v>
      </c>
      <c r="AU444" s="18" t="s">
        <v>83</v>
      </c>
    </row>
    <row r="445" spans="1:65" s="2" customFormat="1" ht="44.25" customHeight="1">
      <c r="A445" s="35"/>
      <c r="B445" s="36"/>
      <c r="C445" s="170" t="s">
        <v>640</v>
      </c>
      <c r="D445" s="170" t="s">
        <v>132</v>
      </c>
      <c r="E445" s="171" t="s">
        <v>641</v>
      </c>
      <c r="F445" s="172" t="s">
        <v>642</v>
      </c>
      <c r="G445" s="173" t="s">
        <v>135</v>
      </c>
      <c r="H445" s="174">
        <v>3350</v>
      </c>
      <c r="I445" s="175"/>
      <c r="J445" s="176">
        <f>ROUND(I445*H445,2)</f>
        <v>0</v>
      </c>
      <c r="K445" s="172" t="s">
        <v>136</v>
      </c>
      <c r="L445" s="40"/>
      <c r="M445" s="177" t="s">
        <v>19</v>
      </c>
      <c r="N445" s="178" t="s">
        <v>44</v>
      </c>
      <c r="O445" s="65"/>
      <c r="P445" s="179">
        <f>O445*H445</f>
        <v>0</v>
      </c>
      <c r="Q445" s="179">
        <v>0</v>
      </c>
      <c r="R445" s="179">
        <f>Q445*H445</f>
        <v>0</v>
      </c>
      <c r="S445" s="179">
        <v>0</v>
      </c>
      <c r="T445" s="180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81" t="s">
        <v>137</v>
      </c>
      <c r="AT445" s="181" t="s">
        <v>132</v>
      </c>
      <c r="AU445" s="181" t="s">
        <v>83</v>
      </c>
      <c r="AY445" s="18" t="s">
        <v>130</v>
      </c>
      <c r="BE445" s="182">
        <f>IF(N445="základní",J445,0)</f>
        <v>0</v>
      </c>
      <c r="BF445" s="182">
        <f>IF(N445="snížená",J445,0)</f>
        <v>0</v>
      </c>
      <c r="BG445" s="182">
        <f>IF(N445="zákl. přenesená",J445,0)</f>
        <v>0</v>
      </c>
      <c r="BH445" s="182">
        <f>IF(N445="sníž. přenesená",J445,0)</f>
        <v>0</v>
      </c>
      <c r="BI445" s="182">
        <f>IF(N445="nulová",J445,0)</f>
        <v>0</v>
      </c>
      <c r="BJ445" s="18" t="s">
        <v>81</v>
      </c>
      <c r="BK445" s="182">
        <f>ROUND(I445*H445,2)</f>
        <v>0</v>
      </c>
      <c r="BL445" s="18" t="s">
        <v>137</v>
      </c>
      <c r="BM445" s="181" t="s">
        <v>643</v>
      </c>
    </row>
    <row r="446" spans="1:47" s="2" customFormat="1" ht="11.25">
      <c r="A446" s="35"/>
      <c r="B446" s="36"/>
      <c r="C446" s="37"/>
      <c r="D446" s="183" t="s">
        <v>139</v>
      </c>
      <c r="E446" s="37"/>
      <c r="F446" s="184" t="s">
        <v>644</v>
      </c>
      <c r="G446" s="37"/>
      <c r="H446" s="37"/>
      <c r="I446" s="185"/>
      <c r="J446" s="37"/>
      <c r="K446" s="37"/>
      <c r="L446" s="40"/>
      <c r="M446" s="186"/>
      <c r="N446" s="187"/>
      <c r="O446" s="65"/>
      <c r="P446" s="65"/>
      <c r="Q446" s="65"/>
      <c r="R446" s="65"/>
      <c r="S446" s="65"/>
      <c r="T446" s="66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T446" s="18" t="s">
        <v>139</v>
      </c>
      <c r="AU446" s="18" t="s">
        <v>83</v>
      </c>
    </row>
    <row r="447" spans="1:47" s="2" customFormat="1" ht="19.5">
      <c r="A447" s="35"/>
      <c r="B447" s="36"/>
      <c r="C447" s="37"/>
      <c r="D447" s="190" t="s">
        <v>198</v>
      </c>
      <c r="E447" s="37"/>
      <c r="F447" s="211" t="s">
        <v>645</v>
      </c>
      <c r="G447" s="37"/>
      <c r="H447" s="37"/>
      <c r="I447" s="185"/>
      <c r="J447" s="37"/>
      <c r="K447" s="37"/>
      <c r="L447" s="40"/>
      <c r="M447" s="186"/>
      <c r="N447" s="187"/>
      <c r="O447" s="65"/>
      <c r="P447" s="65"/>
      <c r="Q447" s="65"/>
      <c r="R447" s="65"/>
      <c r="S447" s="65"/>
      <c r="T447" s="66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8" t="s">
        <v>198</v>
      </c>
      <c r="AU447" s="18" t="s">
        <v>83</v>
      </c>
    </row>
    <row r="448" spans="2:51" s="13" customFormat="1" ht="11.25">
      <c r="B448" s="188"/>
      <c r="C448" s="189"/>
      <c r="D448" s="190" t="s">
        <v>141</v>
      </c>
      <c r="E448" s="191" t="s">
        <v>19</v>
      </c>
      <c r="F448" s="192" t="s">
        <v>646</v>
      </c>
      <c r="G448" s="189"/>
      <c r="H448" s="193">
        <v>3350</v>
      </c>
      <c r="I448" s="194"/>
      <c r="J448" s="189"/>
      <c r="K448" s="189"/>
      <c r="L448" s="195"/>
      <c r="M448" s="196"/>
      <c r="N448" s="197"/>
      <c r="O448" s="197"/>
      <c r="P448" s="197"/>
      <c r="Q448" s="197"/>
      <c r="R448" s="197"/>
      <c r="S448" s="197"/>
      <c r="T448" s="198"/>
      <c r="AT448" s="199" t="s">
        <v>141</v>
      </c>
      <c r="AU448" s="199" t="s">
        <v>83</v>
      </c>
      <c r="AV448" s="13" t="s">
        <v>83</v>
      </c>
      <c r="AW448" s="13" t="s">
        <v>143</v>
      </c>
      <c r="AX448" s="13" t="s">
        <v>81</v>
      </c>
      <c r="AY448" s="199" t="s">
        <v>130</v>
      </c>
    </row>
    <row r="449" spans="2:63" s="12" customFormat="1" ht="22.9" customHeight="1">
      <c r="B449" s="154"/>
      <c r="C449" s="155"/>
      <c r="D449" s="156" t="s">
        <v>72</v>
      </c>
      <c r="E449" s="168" t="s">
        <v>647</v>
      </c>
      <c r="F449" s="168" t="s">
        <v>648</v>
      </c>
      <c r="G449" s="155"/>
      <c r="H449" s="155"/>
      <c r="I449" s="158"/>
      <c r="J449" s="169">
        <f>BK449</f>
        <v>0</v>
      </c>
      <c r="K449" s="155"/>
      <c r="L449" s="160"/>
      <c r="M449" s="161"/>
      <c r="N449" s="162"/>
      <c r="O449" s="162"/>
      <c r="P449" s="163">
        <f>SUM(P450:P463)</f>
        <v>0</v>
      </c>
      <c r="Q449" s="162"/>
      <c r="R449" s="163">
        <f>SUM(R450:R463)</f>
        <v>0</v>
      </c>
      <c r="S449" s="162"/>
      <c r="T449" s="164">
        <f>SUM(T450:T463)</f>
        <v>0</v>
      </c>
      <c r="AR449" s="165" t="s">
        <v>81</v>
      </c>
      <c r="AT449" s="166" t="s">
        <v>72</v>
      </c>
      <c r="AU449" s="166" t="s">
        <v>81</v>
      </c>
      <c r="AY449" s="165" t="s">
        <v>130</v>
      </c>
      <c r="BK449" s="167">
        <f>SUM(BK450:BK463)</f>
        <v>0</v>
      </c>
    </row>
    <row r="450" spans="1:65" s="2" customFormat="1" ht="37.9" customHeight="1">
      <c r="A450" s="35"/>
      <c r="B450" s="36"/>
      <c r="C450" s="170" t="s">
        <v>649</v>
      </c>
      <c r="D450" s="170" t="s">
        <v>132</v>
      </c>
      <c r="E450" s="171" t="s">
        <v>650</v>
      </c>
      <c r="F450" s="172" t="s">
        <v>651</v>
      </c>
      <c r="G450" s="173" t="s">
        <v>195</v>
      </c>
      <c r="H450" s="174">
        <v>42.029</v>
      </c>
      <c r="I450" s="175"/>
      <c r="J450" s="176">
        <f>ROUND(I450*H450,2)</f>
        <v>0</v>
      </c>
      <c r="K450" s="172" t="s">
        <v>136</v>
      </c>
      <c r="L450" s="40"/>
      <c r="M450" s="177" t="s">
        <v>19</v>
      </c>
      <c r="N450" s="178" t="s">
        <v>44</v>
      </c>
      <c r="O450" s="65"/>
      <c r="P450" s="179">
        <f>O450*H450</f>
        <v>0</v>
      </c>
      <c r="Q450" s="179">
        <v>0</v>
      </c>
      <c r="R450" s="179">
        <f>Q450*H450</f>
        <v>0</v>
      </c>
      <c r="S450" s="179">
        <v>0</v>
      </c>
      <c r="T450" s="180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1" t="s">
        <v>137</v>
      </c>
      <c r="AT450" s="181" t="s">
        <v>132</v>
      </c>
      <c r="AU450" s="181" t="s">
        <v>83</v>
      </c>
      <c r="AY450" s="18" t="s">
        <v>130</v>
      </c>
      <c r="BE450" s="182">
        <f>IF(N450="základní",J450,0)</f>
        <v>0</v>
      </c>
      <c r="BF450" s="182">
        <f>IF(N450="snížená",J450,0)</f>
        <v>0</v>
      </c>
      <c r="BG450" s="182">
        <f>IF(N450="zákl. přenesená",J450,0)</f>
        <v>0</v>
      </c>
      <c r="BH450" s="182">
        <f>IF(N450="sníž. přenesená",J450,0)</f>
        <v>0</v>
      </c>
      <c r="BI450" s="182">
        <f>IF(N450="nulová",J450,0)</f>
        <v>0</v>
      </c>
      <c r="BJ450" s="18" t="s">
        <v>81</v>
      </c>
      <c r="BK450" s="182">
        <f>ROUND(I450*H450,2)</f>
        <v>0</v>
      </c>
      <c r="BL450" s="18" t="s">
        <v>137</v>
      </c>
      <c r="BM450" s="181" t="s">
        <v>652</v>
      </c>
    </row>
    <row r="451" spans="1:47" s="2" customFormat="1" ht="11.25">
      <c r="A451" s="35"/>
      <c r="B451" s="36"/>
      <c r="C451" s="37"/>
      <c r="D451" s="183" t="s">
        <v>139</v>
      </c>
      <c r="E451" s="37"/>
      <c r="F451" s="184" t="s">
        <v>653</v>
      </c>
      <c r="G451" s="37"/>
      <c r="H451" s="37"/>
      <c r="I451" s="185"/>
      <c r="J451" s="37"/>
      <c r="K451" s="37"/>
      <c r="L451" s="40"/>
      <c r="M451" s="186"/>
      <c r="N451" s="187"/>
      <c r="O451" s="65"/>
      <c r="P451" s="65"/>
      <c r="Q451" s="65"/>
      <c r="R451" s="65"/>
      <c r="S451" s="65"/>
      <c r="T451" s="66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139</v>
      </c>
      <c r="AU451" s="18" t="s">
        <v>83</v>
      </c>
    </row>
    <row r="452" spans="1:65" s="2" customFormat="1" ht="33" customHeight="1">
      <c r="A452" s="35"/>
      <c r="B452" s="36"/>
      <c r="C452" s="170" t="s">
        <v>654</v>
      </c>
      <c r="D452" s="170" t="s">
        <v>132</v>
      </c>
      <c r="E452" s="171" t="s">
        <v>655</v>
      </c>
      <c r="F452" s="172" t="s">
        <v>656</v>
      </c>
      <c r="G452" s="173" t="s">
        <v>195</v>
      </c>
      <c r="H452" s="174">
        <v>42.029</v>
      </c>
      <c r="I452" s="175"/>
      <c r="J452" s="176">
        <f>ROUND(I452*H452,2)</f>
        <v>0</v>
      </c>
      <c r="K452" s="172" t="s">
        <v>136</v>
      </c>
      <c r="L452" s="40"/>
      <c r="M452" s="177" t="s">
        <v>19</v>
      </c>
      <c r="N452" s="178" t="s">
        <v>44</v>
      </c>
      <c r="O452" s="65"/>
      <c r="P452" s="179">
        <f>O452*H452</f>
        <v>0</v>
      </c>
      <c r="Q452" s="179">
        <v>0</v>
      </c>
      <c r="R452" s="179">
        <f>Q452*H452</f>
        <v>0</v>
      </c>
      <c r="S452" s="179">
        <v>0</v>
      </c>
      <c r="T452" s="180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81" t="s">
        <v>137</v>
      </c>
      <c r="AT452" s="181" t="s">
        <v>132</v>
      </c>
      <c r="AU452" s="181" t="s">
        <v>83</v>
      </c>
      <c r="AY452" s="18" t="s">
        <v>130</v>
      </c>
      <c r="BE452" s="182">
        <f>IF(N452="základní",J452,0)</f>
        <v>0</v>
      </c>
      <c r="BF452" s="182">
        <f>IF(N452="snížená",J452,0)</f>
        <v>0</v>
      </c>
      <c r="BG452" s="182">
        <f>IF(N452="zákl. přenesená",J452,0)</f>
        <v>0</v>
      </c>
      <c r="BH452" s="182">
        <f>IF(N452="sníž. přenesená",J452,0)</f>
        <v>0</v>
      </c>
      <c r="BI452" s="182">
        <f>IF(N452="nulová",J452,0)</f>
        <v>0</v>
      </c>
      <c r="BJ452" s="18" t="s">
        <v>81</v>
      </c>
      <c r="BK452" s="182">
        <f>ROUND(I452*H452,2)</f>
        <v>0</v>
      </c>
      <c r="BL452" s="18" t="s">
        <v>137</v>
      </c>
      <c r="BM452" s="181" t="s">
        <v>657</v>
      </c>
    </row>
    <row r="453" spans="1:47" s="2" customFormat="1" ht="11.25">
      <c r="A453" s="35"/>
      <c r="B453" s="36"/>
      <c r="C453" s="37"/>
      <c r="D453" s="183" t="s">
        <v>139</v>
      </c>
      <c r="E453" s="37"/>
      <c r="F453" s="184" t="s">
        <v>658</v>
      </c>
      <c r="G453" s="37"/>
      <c r="H453" s="37"/>
      <c r="I453" s="185"/>
      <c r="J453" s="37"/>
      <c r="K453" s="37"/>
      <c r="L453" s="40"/>
      <c r="M453" s="186"/>
      <c r="N453" s="187"/>
      <c r="O453" s="65"/>
      <c r="P453" s="65"/>
      <c r="Q453" s="65"/>
      <c r="R453" s="65"/>
      <c r="S453" s="65"/>
      <c r="T453" s="66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18" t="s">
        <v>139</v>
      </c>
      <c r="AU453" s="18" t="s">
        <v>83</v>
      </c>
    </row>
    <row r="454" spans="1:65" s="2" customFormat="1" ht="44.25" customHeight="1">
      <c r="A454" s="35"/>
      <c r="B454" s="36"/>
      <c r="C454" s="170" t="s">
        <v>659</v>
      </c>
      <c r="D454" s="170" t="s">
        <v>132</v>
      </c>
      <c r="E454" s="171" t="s">
        <v>660</v>
      </c>
      <c r="F454" s="172" t="s">
        <v>661</v>
      </c>
      <c r="G454" s="173" t="s">
        <v>195</v>
      </c>
      <c r="H454" s="174">
        <v>328.072</v>
      </c>
      <c r="I454" s="175"/>
      <c r="J454" s="176">
        <f>ROUND(I454*H454,2)</f>
        <v>0</v>
      </c>
      <c r="K454" s="172" t="s">
        <v>136</v>
      </c>
      <c r="L454" s="40"/>
      <c r="M454" s="177" t="s">
        <v>19</v>
      </c>
      <c r="N454" s="178" t="s">
        <v>44</v>
      </c>
      <c r="O454" s="65"/>
      <c r="P454" s="179">
        <f>O454*H454</f>
        <v>0</v>
      </c>
      <c r="Q454" s="179">
        <v>0</v>
      </c>
      <c r="R454" s="179">
        <f>Q454*H454</f>
        <v>0</v>
      </c>
      <c r="S454" s="179">
        <v>0</v>
      </c>
      <c r="T454" s="180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81" t="s">
        <v>137</v>
      </c>
      <c r="AT454" s="181" t="s">
        <v>132</v>
      </c>
      <c r="AU454" s="181" t="s">
        <v>83</v>
      </c>
      <c r="AY454" s="18" t="s">
        <v>130</v>
      </c>
      <c r="BE454" s="182">
        <f>IF(N454="základní",J454,0)</f>
        <v>0</v>
      </c>
      <c r="BF454" s="182">
        <f>IF(N454="snížená",J454,0)</f>
        <v>0</v>
      </c>
      <c r="BG454" s="182">
        <f>IF(N454="zákl. přenesená",J454,0)</f>
        <v>0</v>
      </c>
      <c r="BH454" s="182">
        <f>IF(N454="sníž. přenesená",J454,0)</f>
        <v>0</v>
      </c>
      <c r="BI454" s="182">
        <f>IF(N454="nulová",J454,0)</f>
        <v>0</v>
      </c>
      <c r="BJ454" s="18" t="s">
        <v>81</v>
      </c>
      <c r="BK454" s="182">
        <f>ROUND(I454*H454,2)</f>
        <v>0</v>
      </c>
      <c r="BL454" s="18" t="s">
        <v>137</v>
      </c>
      <c r="BM454" s="181" t="s">
        <v>662</v>
      </c>
    </row>
    <row r="455" spans="1:47" s="2" customFormat="1" ht="11.25">
      <c r="A455" s="35"/>
      <c r="B455" s="36"/>
      <c r="C455" s="37"/>
      <c r="D455" s="183" t="s">
        <v>139</v>
      </c>
      <c r="E455" s="37"/>
      <c r="F455" s="184" t="s">
        <v>663</v>
      </c>
      <c r="G455" s="37"/>
      <c r="H455" s="37"/>
      <c r="I455" s="185"/>
      <c r="J455" s="37"/>
      <c r="K455" s="37"/>
      <c r="L455" s="40"/>
      <c r="M455" s="186"/>
      <c r="N455" s="187"/>
      <c r="O455" s="65"/>
      <c r="P455" s="65"/>
      <c r="Q455" s="65"/>
      <c r="R455" s="65"/>
      <c r="S455" s="65"/>
      <c r="T455" s="66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8" t="s">
        <v>139</v>
      </c>
      <c r="AU455" s="18" t="s">
        <v>83</v>
      </c>
    </row>
    <row r="456" spans="1:47" s="2" customFormat="1" ht="19.5">
      <c r="A456" s="35"/>
      <c r="B456" s="36"/>
      <c r="C456" s="37"/>
      <c r="D456" s="190" t="s">
        <v>198</v>
      </c>
      <c r="E456" s="37"/>
      <c r="F456" s="211" t="s">
        <v>664</v>
      </c>
      <c r="G456" s="37"/>
      <c r="H456" s="37"/>
      <c r="I456" s="185"/>
      <c r="J456" s="37"/>
      <c r="K456" s="37"/>
      <c r="L456" s="40"/>
      <c r="M456" s="186"/>
      <c r="N456" s="187"/>
      <c r="O456" s="65"/>
      <c r="P456" s="65"/>
      <c r="Q456" s="65"/>
      <c r="R456" s="65"/>
      <c r="S456" s="65"/>
      <c r="T456" s="66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T456" s="18" t="s">
        <v>198</v>
      </c>
      <c r="AU456" s="18" t="s">
        <v>83</v>
      </c>
    </row>
    <row r="457" spans="2:51" s="13" customFormat="1" ht="11.25">
      <c r="B457" s="188"/>
      <c r="C457" s="189"/>
      <c r="D457" s="190" t="s">
        <v>141</v>
      </c>
      <c r="E457" s="191" t="s">
        <v>19</v>
      </c>
      <c r="F457" s="192" t="s">
        <v>665</v>
      </c>
      <c r="G457" s="189"/>
      <c r="H457" s="193">
        <v>328.072</v>
      </c>
      <c r="I457" s="194"/>
      <c r="J457" s="189"/>
      <c r="K457" s="189"/>
      <c r="L457" s="195"/>
      <c r="M457" s="196"/>
      <c r="N457" s="197"/>
      <c r="O457" s="197"/>
      <c r="P457" s="197"/>
      <c r="Q457" s="197"/>
      <c r="R457" s="197"/>
      <c r="S457" s="197"/>
      <c r="T457" s="198"/>
      <c r="AT457" s="199" t="s">
        <v>141</v>
      </c>
      <c r="AU457" s="199" t="s">
        <v>83</v>
      </c>
      <c r="AV457" s="13" t="s">
        <v>83</v>
      </c>
      <c r="AW457" s="13" t="s">
        <v>143</v>
      </c>
      <c r="AX457" s="13" t="s">
        <v>81</v>
      </c>
      <c r="AY457" s="199" t="s">
        <v>130</v>
      </c>
    </row>
    <row r="458" spans="1:65" s="2" customFormat="1" ht="55.5" customHeight="1">
      <c r="A458" s="35"/>
      <c r="B458" s="36"/>
      <c r="C458" s="170" t="s">
        <v>666</v>
      </c>
      <c r="D458" s="170" t="s">
        <v>132</v>
      </c>
      <c r="E458" s="171" t="s">
        <v>667</v>
      </c>
      <c r="F458" s="172" t="s">
        <v>668</v>
      </c>
      <c r="G458" s="173" t="s">
        <v>195</v>
      </c>
      <c r="H458" s="174">
        <v>42.029</v>
      </c>
      <c r="I458" s="175"/>
      <c r="J458" s="176">
        <f>ROUND(I458*H458,2)</f>
        <v>0</v>
      </c>
      <c r="K458" s="172" t="s">
        <v>136</v>
      </c>
      <c r="L458" s="40"/>
      <c r="M458" s="177" t="s">
        <v>19</v>
      </c>
      <c r="N458" s="178" t="s">
        <v>44</v>
      </c>
      <c r="O458" s="65"/>
      <c r="P458" s="179">
        <f>O458*H458</f>
        <v>0</v>
      </c>
      <c r="Q458" s="179">
        <v>0</v>
      </c>
      <c r="R458" s="179">
        <f>Q458*H458</f>
        <v>0</v>
      </c>
      <c r="S458" s="179">
        <v>0</v>
      </c>
      <c r="T458" s="180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81" t="s">
        <v>137</v>
      </c>
      <c r="AT458" s="181" t="s">
        <v>132</v>
      </c>
      <c r="AU458" s="181" t="s">
        <v>83</v>
      </c>
      <c r="AY458" s="18" t="s">
        <v>130</v>
      </c>
      <c r="BE458" s="182">
        <f>IF(N458="základní",J458,0)</f>
        <v>0</v>
      </c>
      <c r="BF458" s="182">
        <f>IF(N458="snížená",J458,0)</f>
        <v>0</v>
      </c>
      <c r="BG458" s="182">
        <f>IF(N458="zákl. přenesená",J458,0)</f>
        <v>0</v>
      </c>
      <c r="BH458" s="182">
        <f>IF(N458="sníž. přenesená",J458,0)</f>
        <v>0</v>
      </c>
      <c r="BI458" s="182">
        <f>IF(N458="nulová",J458,0)</f>
        <v>0</v>
      </c>
      <c r="BJ458" s="18" t="s">
        <v>81</v>
      </c>
      <c r="BK458" s="182">
        <f>ROUND(I458*H458,2)</f>
        <v>0</v>
      </c>
      <c r="BL458" s="18" t="s">
        <v>137</v>
      </c>
      <c r="BM458" s="181" t="s">
        <v>669</v>
      </c>
    </row>
    <row r="459" spans="1:47" s="2" customFormat="1" ht="11.25">
      <c r="A459" s="35"/>
      <c r="B459" s="36"/>
      <c r="C459" s="37"/>
      <c r="D459" s="183" t="s">
        <v>139</v>
      </c>
      <c r="E459" s="37"/>
      <c r="F459" s="184" t="s">
        <v>670</v>
      </c>
      <c r="G459" s="37"/>
      <c r="H459" s="37"/>
      <c r="I459" s="185"/>
      <c r="J459" s="37"/>
      <c r="K459" s="37"/>
      <c r="L459" s="40"/>
      <c r="M459" s="186"/>
      <c r="N459" s="187"/>
      <c r="O459" s="65"/>
      <c r="P459" s="65"/>
      <c r="Q459" s="65"/>
      <c r="R459" s="65"/>
      <c r="S459" s="65"/>
      <c r="T459" s="66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T459" s="18" t="s">
        <v>139</v>
      </c>
      <c r="AU459" s="18" t="s">
        <v>83</v>
      </c>
    </row>
    <row r="460" spans="1:47" s="2" customFormat="1" ht="19.5">
      <c r="A460" s="35"/>
      <c r="B460" s="36"/>
      <c r="C460" s="37"/>
      <c r="D460" s="190" t="s">
        <v>198</v>
      </c>
      <c r="E460" s="37"/>
      <c r="F460" s="211" t="s">
        <v>199</v>
      </c>
      <c r="G460" s="37"/>
      <c r="H460" s="37"/>
      <c r="I460" s="185"/>
      <c r="J460" s="37"/>
      <c r="K460" s="37"/>
      <c r="L460" s="40"/>
      <c r="M460" s="186"/>
      <c r="N460" s="187"/>
      <c r="O460" s="65"/>
      <c r="P460" s="65"/>
      <c r="Q460" s="65"/>
      <c r="R460" s="65"/>
      <c r="S460" s="65"/>
      <c r="T460" s="66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198</v>
      </c>
      <c r="AU460" s="18" t="s">
        <v>83</v>
      </c>
    </row>
    <row r="461" spans="1:65" s="2" customFormat="1" ht="37.9" customHeight="1">
      <c r="A461" s="35"/>
      <c r="B461" s="36"/>
      <c r="C461" s="170" t="s">
        <v>671</v>
      </c>
      <c r="D461" s="170" t="s">
        <v>132</v>
      </c>
      <c r="E461" s="171" t="s">
        <v>672</v>
      </c>
      <c r="F461" s="172" t="s">
        <v>673</v>
      </c>
      <c r="G461" s="173" t="s">
        <v>195</v>
      </c>
      <c r="H461" s="174">
        <v>0.09</v>
      </c>
      <c r="I461" s="175"/>
      <c r="J461" s="176">
        <f>ROUND(I461*H461,2)</f>
        <v>0</v>
      </c>
      <c r="K461" s="172" t="s">
        <v>136</v>
      </c>
      <c r="L461" s="40"/>
      <c r="M461" s="177" t="s">
        <v>19</v>
      </c>
      <c r="N461" s="178" t="s">
        <v>44</v>
      </c>
      <c r="O461" s="65"/>
      <c r="P461" s="179">
        <f>O461*H461</f>
        <v>0</v>
      </c>
      <c r="Q461" s="179">
        <v>0</v>
      </c>
      <c r="R461" s="179">
        <f>Q461*H461</f>
        <v>0</v>
      </c>
      <c r="S461" s="179">
        <v>0</v>
      </c>
      <c r="T461" s="180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1" t="s">
        <v>137</v>
      </c>
      <c r="AT461" s="181" t="s">
        <v>132</v>
      </c>
      <c r="AU461" s="181" t="s">
        <v>83</v>
      </c>
      <c r="AY461" s="18" t="s">
        <v>130</v>
      </c>
      <c r="BE461" s="182">
        <f>IF(N461="základní",J461,0)</f>
        <v>0</v>
      </c>
      <c r="BF461" s="182">
        <f>IF(N461="snížená",J461,0)</f>
        <v>0</v>
      </c>
      <c r="BG461" s="182">
        <f>IF(N461="zákl. přenesená",J461,0)</f>
        <v>0</v>
      </c>
      <c r="BH461" s="182">
        <f>IF(N461="sníž. přenesená",J461,0)</f>
        <v>0</v>
      </c>
      <c r="BI461" s="182">
        <f>IF(N461="nulová",J461,0)</f>
        <v>0</v>
      </c>
      <c r="BJ461" s="18" t="s">
        <v>81</v>
      </c>
      <c r="BK461" s="182">
        <f>ROUND(I461*H461,2)</f>
        <v>0</v>
      </c>
      <c r="BL461" s="18" t="s">
        <v>137</v>
      </c>
      <c r="BM461" s="181" t="s">
        <v>674</v>
      </c>
    </row>
    <row r="462" spans="1:47" s="2" customFormat="1" ht="11.25">
      <c r="A462" s="35"/>
      <c r="B462" s="36"/>
      <c r="C462" s="37"/>
      <c r="D462" s="183" t="s">
        <v>139</v>
      </c>
      <c r="E462" s="37"/>
      <c r="F462" s="184" t="s">
        <v>675</v>
      </c>
      <c r="G462" s="37"/>
      <c r="H462" s="37"/>
      <c r="I462" s="185"/>
      <c r="J462" s="37"/>
      <c r="K462" s="37"/>
      <c r="L462" s="40"/>
      <c r="M462" s="186"/>
      <c r="N462" s="187"/>
      <c r="O462" s="65"/>
      <c r="P462" s="65"/>
      <c r="Q462" s="65"/>
      <c r="R462" s="65"/>
      <c r="S462" s="65"/>
      <c r="T462" s="66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139</v>
      </c>
      <c r="AU462" s="18" t="s">
        <v>83</v>
      </c>
    </row>
    <row r="463" spans="1:47" s="2" customFormat="1" ht="19.5">
      <c r="A463" s="35"/>
      <c r="B463" s="36"/>
      <c r="C463" s="37"/>
      <c r="D463" s="190" t="s">
        <v>198</v>
      </c>
      <c r="E463" s="37"/>
      <c r="F463" s="211" t="s">
        <v>199</v>
      </c>
      <c r="G463" s="37"/>
      <c r="H463" s="37"/>
      <c r="I463" s="185"/>
      <c r="J463" s="37"/>
      <c r="K463" s="37"/>
      <c r="L463" s="40"/>
      <c r="M463" s="186"/>
      <c r="N463" s="187"/>
      <c r="O463" s="65"/>
      <c r="P463" s="65"/>
      <c r="Q463" s="65"/>
      <c r="R463" s="65"/>
      <c r="S463" s="65"/>
      <c r="T463" s="66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T463" s="18" t="s">
        <v>198</v>
      </c>
      <c r="AU463" s="18" t="s">
        <v>83</v>
      </c>
    </row>
    <row r="464" spans="2:63" s="12" customFormat="1" ht="22.9" customHeight="1">
      <c r="B464" s="154"/>
      <c r="C464" s="155"/>
      <c r="D464" s="156" t="s">
        <v>72</v>
      </c>
      <c r="E464" s="168" t="s">
        <v>676</v>
      </c>
      <c r="F464" s="168" t="s">
        <v>677</v>
      </c>
      <c r="G464" s="155"/>
      <c r="H464" s="155"/>
      <c r="I464" s="158"/>
      <c r="J464" s="169">
        <f>BK464</f>
        <v>0</v>
      </c>
      <c r="K464" s="155"/>
      <c r="L464" s="160"/>
      <c r="M464" s="161"/>
      <c r="N464" s="162"/>
      <c r="O464" s="162"/>
      <c r="P464" s="163">
        <f>SUM(P465:P466)</f>
        <v>0</v>
      </c>
      <c r="Q464" s="162"/>
      <c r="R464" s="163">
        <f>SUM(R465:R466)</f>
        <v>0</v>
      </c>
      <c r="S464" s="162"/>
      <c r="T464" s="164">
        <f>SUM(T465:T466)</f>
        <v>0</v>
      </c>
      <c r="AR464" s="165" t="s">
        <v>81</v>
      </c>
      <c r="AT464" s="166" t="s">
        <v>72</v>
      </c>
      <c r="AU464" s="166" t="s">
        <v>81</v>
      </c>
      <c r="AY464" s="165" t="s">
        <v>130</v>
      </c>
      <c r="BK464" s="167">
        <f>SUM(BK465:BK466)</f>
        <v>0</v>
      </c>
    </row>
    <row r="465" spans="1:65" s="2" customFormat="1" ht="55.5" customHeight="1">
      <c r="A465" s="35"/>
      <c r="B465" s="36"/>
      <c r="C465" s="170" t="s">
        <v>678</v>
      </c>
      <c r="D465" s="170" t="s">
        <v>132</v>
      </c>
      <c r="E465" s="171" t="s">
        <v>679</v>
      </c>
      <c r="F465" s="172" t="s">
        <v>680</v>
      </c>
      <c r="G465" s="173" t="s">
        <v>195</v>
      </c>
      <c r="H465" s="174">
        <v>37.071</v>
      </c>
      <c r="I465" s="175"/>
      <c r="J465" s="176">
        <f>ROUND(I465*H465,2)</f>
        <v>0</v>
      </c>
      <c r="K465" s="172" t="s">
        <v>136</v>
      </c>
      <c r="L465" s="40"/>
      <c r="M465" s="177" t="s">
        <v>19</v>
      </c>
      <c r="N465" s="178" t="s">
        <v>44</v>
      </c>
      <c r="O465" s="65"/>
      <c r="P465" s="179">
        <f>O465*H465</f>
        <v>0</v>
      </c>
      <c r="Q465" s="179">
        <v>0</v>
      </c>
      <c r="R465" s="179">
        <f>Q465*H465</f>
        <v>0</v>
      </c>
      <c r="S465" s="179">
        <v>0</v>
      </c>
      <c r="T465" s="180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1" t="s">
        <v>137</v>
      </c>
      <c r="AT465" s="181" t="s">
        <v>132</v>
      </c>
      <c r="AU465" s="181" t="s">
        <v>83</v>
      </c>
      <c r="AY465" s="18" t="s">
        <v>130</v>
      </c>
      <c r="BE465" s="182">
        <f>IF(N465="základní",J465,0)</f>
        <v>0</v>
      </c>
      <c r="BF465" s="182">
        <f>IF(N465="snížená",J465,0)</f>
        <v>0</v>
      </c>
      <c r="BG465" s="182">
        <f>IF(N465="zákl. přenesená",J465,0)</f>
        <v>0</v>
      </c>
      <c r="BH465" s="182">
        <f>IF(N465="sníž. přenesená",J465,0)</f>
        <v>0</v>
      </c>
      <c r="BI465" s="182">
        <f>IF(N465="nulová",J465,0)</f>
        <v>0</v>
      </c>
      <c r="BJ465" s="18" t="s">
        <v>81</v>
      </c>
      <c r="BK465" s="182">
        <f>ROUND(I465*H465,2)</f>
        <v>0</v>
      </c>
      <c r="BL465" s="18" t="s">
        <v>137</v>
      </c>
      <c r="BM465" s="181" t="s">
        <v>681</v>
      </c>
    </row>
    <row r="466" spans="1:47" s="2" customFormat="1" ht="11.25">
      <c r="A466" s="35"/>
      <c r="B466" s="36"/>
      <c r="C466" s="37"/>
      <c r="D466" s="183" t="s">
        <v>139</v>
      </c>
      <c r="E466" s="37"/>
      <c r="F466" s="184" t="s">
        <v>682</v>
      </c>
      <c r="G466" s="37"/>
      <c r="H466" s="37"/>
      <c r="I466" s="185"/>
      <c r="J466" s="37"/>
      <c r="K466" s="37"/>
      <c r="L466" s="40"/>
      <c r="M466" s="186"/>
      <c r="N466" s="187"/>
      <c r="O466" s="65"/>
      <c r="P466" s="65"/>
      <c r="Q466" s="65"/>
      <c r="R466" s="65"/>
      <c r="S466" s="65"/>
      <c r="T466" s="66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139</v>
      </c>
      <c r="AU466" s="18" t="s">
        <v>83</v>
      </c>
    </row>
    <row r="467" spans="2:63" s="12" customFormat="1" ht="25.9" customHeight="1">
      <c r="B467" s="154"/>
      <c r="C467" s="155"/>
      <c r="D467" s="156" t="s">
        <v>72</v>
      </c>
      <c r="E467" s="157" t="s">
        <v>683</v>
      </c>
      <c r="F467" s="157" t="s">
        <v>684</v>
      </c>
      <c r="G467" s="155"/>
      <c r="H467" s="155"/>
      <c r="I467" s="158"/>
      <c r="J467" s="159">
        <f>BK467</f>
        <v>0</v>
      </c>
      <c r="K467" s="155"/>
      <c r="L467" s="160"/>
      <c r="M467" s="161"/>
      <c r="N467" s="162"/>
      <c r="O467" s="162"/>
      <c r="P467" s="163">
        <f>P468+P487+P545+P559+P567+P588+P598+P611+P618</f>
        <v>0</v>
      </c>
      <c r="Q467" s="162"/>
      <c r="R467" s="163">
        <f>R468+R487+R545+R559+R567+R588+R598+R611+R618</f>
        <v>1.6142241</v>
      </c>
      <c r="S467" s="162"/>
      <c r="T467" s="164">
        <f>T468+T487+T545+T559+T567+T588+T598+T611+T618</f>
        <v>0.38224080000000005</v>
      </c>
      <c r="AR467" s="165" t="s">
        <v>83</v>
      </c>
      <c r="AT467" s="166" t="s">
        <v>72</v>
      </c>
      <c r="AU467" s="166" t="s">
        <v>73</v>
      </c>
      <c r="AY467" s="165" t="s">
        <v>130</v>
      </c>
      <c r="BK467" s="167">
        <f>BK468+BK487+BK545+BK559+BK567+BK588+BK598+BK611+BK618</f>
        <v>0</v>
      </c>
    </row>
    <row r="468" spans="2:63" s="12" customFormat="1" ht="22.9" customHeight="1">
      <c r="B468" s="154"/>
      <c r="C468" s="155"/>
      <c r="D468" s="156" t="s">
        <v>72</v>
      </c>
      <c r="E468" s="168" t="s">
        <v>685</v>
      </c>
      <c r="F468" s="168" t="s">
        <v>686</v>
      </c>
      <c r="G468" s="155"/>
      <c r="H468" s="155"/>
      <c r="I468" s="158"/>
      <c r="J468" s="169">
        <f>BK468</f>
        <v>0</v>
      </c>
      <c r="K468" s="155"/>
      <c r="L468" s="160"/>
      <c r="M468" s="161"/>
      <c r="N468" s="162"/>
      <c r="O468" s="162"/>
      <c r="P468" s="163">
        <f>SUM(P469:P486)</f>
        <v>0</v>
      </c>
      <c r="Q468" s="162"/>
      <c r="R468" s="163">
        <f>SUM(R469:R486)</f>
        <v>0.44032259999999995</v>
      </c>
      <c r="S468" s="162"/>
      <c r="T468" s="164">
        <f>SUM(T469:T486)</f>
        <v>0</v>
      </c>
      <c r="AR468" s="165" t="s">
        <v>83</v>
      </c>
      <c r="AT468" s="166" t="s">
        <v>72</v>
      </c>
      <c r="AU468" s="166" t="s">
        <v>81</v>
      </c>
      <c r="AY468" s="165" t="s">
        <v>130</v>
      </c>
      <c r="BK468" s="167">
        <f>SUM(BK469:BK486)</f>
        <v>0</v>
      </c>
    </row>
    <row r="469" spans="1:65" s="2" customFormat="1" ht="37.9" customHeight="1">
      <c r="A469" s="35"/>
      <c r="B469" s="36"/>
      <c r="C469" s="170" t="s">
        <v>687</v>
      </c>
      <c r="D469" s="170" t="s">
        <v>132</v>
      </c>
      <c r="E469" s="171" t="s">
        <v>688</v>
      </c>
      <c r="F469" s="172" t="s">
        <v>689</v>
      </c>
      <c r="G469" s="173" t="s">
        <v>135</v>
      </c>
      <c r="H469" s="174">
        <v>18</v>
      </c>
      <c r="I469" s="175"/>
      <c r="J469" s="176">
        <f>ROUND(I469*H469,2)</f>
        <v>0</v>
      </c>
      <c r="K469" s="172" t="s">
        <v>136</v>
      </c>
      <c r="L469" s="40"/>
      <c r="M469" s="177" t="s">
        <v>19</v>
      </c>
      <c r="N469" s="178" t="s">
        <v>44</v>
      </c>
      <c r="O469" s="65"/>
      <c r="P469" s="179">
        <f>O469*H469</f>
        <v>0</v>
      </c>
      <c r="Q469" s="179">
        <v>0.0035</v>
      </c>
      <c r="R469" s="179">
        <f>Q469*H469</f>
        <v>0.063</v>
      </c>
      <c r="S469" s="179">
        <v>0</v>
      </c>
      <c r="T469" s="180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81" t="s">
        <v>230</v>
      </c>
      <c r="AT469" s="181" t="s">
        <v>132</v>
      </c>
      <c r="AU469" s="181" t="s">
        <v>83</v>
      </c>
      <c r="AY469" s="18" t="s">
        <v>130</v>
      </c>
      <c r="BE469" s="182">
        <f>IF(N469="základní",J469,0)</f>
        <v>0</v>
      </c>
      <c r="BF469" s="182">
        <f>IF(N469="snížená",J469,0)</f>
        <v>0</v>
      </c>
      <c r="BG469" s="182">
        <f>IF(N469="zákl. přenesená",J469,0)</f>
        <v>0</v>
      </c>
      <c r="BH469" s="182">
        <f>IF(N469="sníž. přenesená",J469,0)</f>
        <v>0</v>
      </c>
      <c r="BI469" s="182">
        <f>IF(N469="nulová",J469,0)</f>
        <v>0</v>
      </c>
      <c r="BJ469" s="18" t="s">
        <v>81</v>
      </c>
      <c r="BK469" s="182">
        <f>ROUND(I469*H469,2)</f>
        <v>0</v>
      </c>
      <c r="BL469" s="18" t="s">
        <v>230</v>
      </c>
      <c r="BM469" s="181" t="s">
        <v>690</v>
      </c>
    </row>
    <row r="470" spans="1:47" s="2" customFormat="1" ht="11.25">
      <c r="A470" s="35"/>
      <c r="B470" s="36"/>
      <c r="C470" s="37"/>
      <c r="D470" s="183" t="s">
        <v>139</v>
      </c>
      <c r="E470" s="37"/>
      <c r="F470" s="184" t="s">
        <v>691</v>
      </c>
      <c r="G470" s="37"/>
      <c r="H470" s="37"/>
      <c r="I470" s="185"/>
      <c r="J470" s="37"/>
      <c r="K470" s="37"/>
      <c r="L470" s="40"/>
      <c r="M470" s="186"/>
      <c r="N470" s="187"/>
      <c r="O470" s="65"/>
      <c r="P470" s="65"/>
      <c r="Q470" s="65"/>
      <c r="R470" s="65"/>
      <c r="S470" s="65"/>
      <c r="T470" s="66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139</v>
      </c>
      <c r="AU470" s="18" t="s">
        <v>83</v>
      </c>
    </row>
    <row r="471" spans="2:51" s="13" customFormat="1" ht="11.25">
      <c r="B471" s="188"/>
      <c r="C471" s="189"/>
      <c r="D471" s="190" t="s">
        <v>141</v>
      </c>
      <c r="E471" s="191" t="s">
        <v>19</v>
      </c>
      <c r="F471" s="192" t="s">
        <v>692</v>
      </c>
      <c r="G471" s="189"/>
      <c r="H471" s="193">
        <v>18</v>
      </c>
      <c r="I471" s="194"/>
      <c r="J471" s="189"/>
      <c r="K471" s="189"/>
      <c r="L471" s="195"/>
      <c r="M471" s="196"/>
      <c r="N471" s="197"/>
      <c r="O471" s="197"/>
      <c r="P471" s="197"/>
      <c r="Q471" s="197"/>
      <c r="R471" s="197"/>
      <c r="S471" s="197"/>
      <c r="T471" s="198"/>
      <c r="AT471" s="199" t="s">
        <v>141</v>
      </c>
      <c r="AU471" s="199" t="s">
        <v>83</v>
      </c>
      <c r="AV471" s="13" t="s">
        <v>83</v>
      </c>
      <c r="AW471" s="13" t="s">
        <v>143</v>
      </c>
      <c r="AX471" s="13" t="s">
        <v>81</v>
      </c>
      <c r="AY471" s="199" t="s">
        <v>130</v>
      </c>
    </row>
    <row r="472" spans="1:65" s="2" customFormat="1" ht="33" customHeight="1">
      <c r="A472" s="35"/>
      <c r="B472" s="36"/>
      <c r="C472" s="170" t="s">
        <v>693</v>
      </c>
      <c r="D472" s="170" t="s">
        <v>132</v>
      </c>
      <c r="E472" s="171" t="s">
        <v>694</v>
      </c>
      <c r="F472" s="172" t="s">
        <v>695</v>
      </c>
      <c r="G472" s="173" t="s">
        <v>135</v>
      </c>
      <c r="H472" s="174">
        <v>53.04</v>
      </c>
      <c r="I472" s="175"/>
      <c r="J472" s="176">
        <f>ROUND(I472*H472,2)</f>
        <v>0</v>
      </c>
      <c r="K472" s="172" t="s">
        <v>136</v>
      </c>
      <c r="L472" s="40"/>
      <c r="M472" s="177" t="s">
        <v>19</v>
      </c>
      <c r="N472" s="178" t="s">
        <v>44</v>
      </c>
      <c r="O472" s="65"/>
      <c r="P472" s="179">
        <f>O472*H472</f>
        <v>0</v>
      </c>
      <c r="Q472" s="179">
        <v>0.0004</v>
      </c>
      <c r="R472" s="179">
        <f>Q472*H472</f>
        <v>0.021216000000000002</v>
      </c>
      <c r="S472" s="179">
        <v>0</v>
      </c>
      <c r="T472" s="180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81" t="s">
        <v>230</v>
      </c>
      <c r="AT472" s="181" t="s">
        <v>132</v>
      </c>
      <c r="AU472" s="181" t="s">
        <v>83</v>
      </c>
      <c r="AY472" s="18" t="s">
        <v>130</v>
      </c>
      <c r="BE472" s="182">
        <f>IF(N472="základní",J472,0)</f>
        <v>0</v>
      </c>
      <c r="BF472" s="182">
        <f>IF(N472="snížená",J472,0)</f>
        <v>0</v>
      </c>
      <c r="BG472" s="182">
        <f>IF(N472="zákl. přenesená",J472,0)</f>
        <v>0</v>
      </c>
      <c r="BH472" s="182">
        <f>IF(N472="sníž. přenesená",J472,0)</f>
        <v>0</v>
      </c>
      <c r="BI472" s="182">
        <f>IF(N472="nulová",J472,0)</f>
        <v>0</v>
      </c>
      <c r="BJ472" s="18" t="s">
        <v>81</v>
      </c>
      <c r="BK472" s="182">
        <f>ROUND(I472*H472,2)</f>
        <v>0</v>
      </c>
      <c r="BL472" s="18" t="s">
        <v>230</v>
      </c>
      <c r="BM472" s="181" t="s">
        <v>696</v>
      </c>
    </row>
    <row r="473" spans="1:47" s="2" customFormat="1" ht="11.25">
      <c r="A473" s="35"/>
      <c r="B473" s="36"/>
      <c r="C473" s="37"/>
      <c r="D473" s="183" t="s">
        <v>139</v>
      </c>
      <c r="E473" s="37"/>
      <c r="F473" s="184" t="s">
        <v>697</v>
      </c>
      <c r="G473" s="37"/>
      <c r="H473" s="37"/>
      <c r="I473" s="185"/>
      <c r="J473" s="37"/>
      <c r="K473" s="37"/>
      <c r="L473" s="40"/>
      <c r="M473" s="186"/>
      <c r="N473" s="187"/>
      <c r="O473" s="65"/>
      <c r="P473" s="65"/>
      <c r="Q473" s="65"/>
      <c r="R473" s="65"/>
      <c r="S473" s="65"/>
      <c r="T473" s="66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T473" s="18" t="s">
        <v>139</v>
      </c>
      <c r="AU473" s="18" t="s">
        <v>83</v>
      </c>
    </row>
    <row r="474" spans="1:65" s="2" customFormat="1" ht="37.9" customHeight="1">
      <c r="A474" s="35"/>
      <c r="B474" s="36"/>
      <c r="C474" s="212" t="s">
        <v>698</v>
      </c>
      <c r="D474" s="212" t="s">
        <v>213</v>
      </c>
      <c r="E474" s="213" t="s">
        <v>699</v>
      </c>
      <c r="F474" s="214" t="s">
        <v>700</v>
      </c>
      <c r="G474" s="215" t="s">
        <v>135</v>
      </c>
      <c r="H474" s="216">
        <v>64.762</v>
      </c>
      <c r="I474" s="217"/>
      <c r="J474" s="218">
        <f>ROUND(I474*H474,2)</f>
        <v>0</v>
      </c>
      <c r="K474" s="214" t="s">
        <v>136</v>
      </c>
      <c r="L474" s="219"/>
      <c r="M474" s="220" t="s">
        <v>19</v>
      </c>
      <c r="N474" s="221" t="s">
        <v>44</v>
      </c>
      <c r="O474" s="65"/>
      <c r="P474" s="179">
        <f>O474*H474</f>
        <v>0</v>
      </c>
      <c r="Q474" s="179">
        <v>0.0048</v>
      </c>
      <c r="R474" s="179">
        <f>Q474*H474</f>
        <v>0.31085759999999996</v>
      </c>
      <c r="S474" s="179">
        <v>0</v>
      </c>
      <c r="T474" s="180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81" t="s">
        <v>338</v>
      </c>
      <c r="AT474" s="181" t="s">
        <v>213</v>
      </c>
      <c r="AU474" s="181" t="s">
        <v>83</v>
      </c>
      <c r="AY474" s="18" t="s">
        <v>130</v>
      </c>
      <c r="BE474" s="182">
        <f>IF(N474="základní",J474,0)</f>
        <v>0</v>
      </c>
      <c r="BF474" s="182">
        <f>IF(N474="snížená",J474,0)</f>
        <v>0</v>
      </c>
      <c r="BG474" s="182">
        <f>IF(N474="zákl. přenesená",J474,0)</f>
        <v>0</v>
      </c>
      <c r="BH474" s="182">
        <f>IF(N474="sníž. přenesená",J474,0)</f>
        <v>0</v>
      </c>
      <c r="BI474" s="182">
        <f>IF(N474="nulová",J474,0)</f>
        <v>0</v>
      </c>
      <c r="BJ474" s="18" t="s">
        <v>81</v>
      </c>
      <c r="BK474" s="182">
        <f>ROUND(I474*H474,2)</f>
        <v>0</v>
      </c>
      <c r="BL474" s="18" t="s">
        <v>230</v>
      </c>
      <c r="BM474" s="181" t="s">
        <v>701</v>
      </c>
    </row>
    <row r="475" spans="2:51" s="13" customFormat="1" ht="11.25">
      <c r="B475" s="188"/>
      <c r="C475" s="189"/>
      <c r="D475" s="190" t="s">
        <v>141</v>
      </c>
      <c r="E475" s="191" t="s">
        <v>19</v>
      </c>
      <c r="F475" s="192" t="s">
        <v>702</v>
      </c>
      <c r="G475" s="189"/>
      <c r="H475" s="193">
        <v>26.52</v>
      </c>
      <c r="I475" s="194"/>
      <c r="J475" s="189"/>
      <c r="K475" s="189"/>
      <c r="L475" s="195"/>
      <c r="M475" s="196"/>
      <c r="N475" s="197"/>
      <c r="O475" s="197"/>
      <c r="P475" s="197"/>
      <c r="Q475" s="197"/>
      <c r="R475" s="197"/>
      <c r="S475" s="197"/>
      <c r="T475" s="198"/>
      <c r="AT475" s="199" t="s">
        <v>141</v>
      </c>
      <c r="AU475" s="199" t="s">
        <v>83</v>
      </c>
      <c r="AV475" s="13" t="s">
        <v>83</v>
      </c>
      <c r="AW475" s="13" t="s">
        <v>143</v>
      </c>
      <c r="AX475" s="13" t="s">
        <v>73</v>
      </c>
      <c r="AY475" s="199" t="s">
        <v>130</v>
      </c>
    </row>
    <row r="476" spans="2:51" s="13" customFormat="1" ht="11.25">
      <c r="B476" s="188"/>
      <c r="C476" s="189"/>
      <c r="D476" s="190" t="s">
        <v>141</v>
      </c>
      <c r="E476" s="191" t="s">
        <v>19</v>
      </c>
      <c r="F476" s="192" t="s">
        <v>703</v>
      </c>
      <c r="G476" s="189"/>
      <c r="H476" s="193">
        <v>26.52</v>
      </c>
      <c r="I476" s="194"/>
      <c r="J476" s="189"/>
      <c r="K476" s="189"/>
      <c r="L476" s="195"/>
      <c r="M476" s="196"/>
      <c r="N476" s="197"/>
      <c r="O476" s="197"/>
      <c r="P476" s="197"/>
      <c r="Q476" s="197"/>
      <c r="R476" s="197"/>
      <c r="S476" s="197"/>
      <c r="T476" s="198"/>
      <c r="AT476" s="199" t="s">
        <v>141</v>
      </c>
      <c r="AU476" s="199" t="s">
        <v>83</v>
      </c>
      <c r="AV476" s="13" t="s">
        <v>83</v>
      </c>
      <c r="AW476" s="13" t="s">
        <v>143</v>
      </c>
      <c r="AX476" s="13" t="s">
        <v>73</v>
      </c>
      <c r="AY476" s="199" t="s">
        <v>130</v>
      </c>
    </row>
    <row r="477" spans="2:51" s="14" customFormat="1" ht="11.25">
      <c r="B477" s="200"/>
      <c r="C477" s="201"/>
      <c r="D477" s="190" t="s">
        <v>141</v>
      </c>
      <c r="E477" s="202" t="s">
        <v>19</v>
      </c>
      <c r="F477" s="203" t="s">
        <v>146</v>
      </c>
      <c r="G477" s="201"/>
      <c r="H477" s="204">
        <v>53.04</v>
      </c>
      <c r="I477" s="205"/>
      <c r="J477" s="201"/>
      <c r="K477" s="201"/>
      <c r="L477" s="206"/>
      <c r="M477" s="207"/>
      <c r="N477" s="208"/>
      <c r="O477" s="208"/>
      <c r="P477" s="208"/>
      <c r="Q477" s="208"/>
      <c r="R477" s="208"/>
      <c r="S477" s="208"/>
      <c r="T477" s="209"/>
      <c r="AT477" s="210" t="s">
        <v>141</v>
      </c>
      <c r="AU477" s="210" t="s">
        <v>83</v>
      </c>
      <c r="AV477" s="14" t="s">
        <v>137</v>
      </c>
      <c r="AW477" s="14" t="s">
        <v>143</v>
      </c>
      <c r="AX477" s="14" t="s">
        <v>81</v>
      </c>
      <c r="AY477" s="210" t="s">
        <v>130</v>
      </c>
    </row>
    <row r="478" spans="2:51" s="13" customFormat="1" ht="11.25">
      <c r="B478" s="188"/>
      <c r="C478" s="189"/>
      <c r="D478" s="190" t="s">
        <v>141</v>
      </c>
      <c r="E478" s="189"/>
      <c r="F478" s="192" t="s">
        <v>704</v>
      </c>
      <c r="G478" s="189"/>
      <c r="H478" s="193">
        <v>64.762</v>
      </c>
      <c r="I478" s="194"/>
      <c r="J478" s="189"/>
      <c r="K478" s="189"/>
      <c r="L478" s="195"/>
      <c r="M478" s="196"/>
      <c r="N478" s="197"/>
      <c r="O478" s="197"/>
      <c r="P478" s="197"/>
      <c r="Q478" s="197"/>
      <c r="R478" s="197"/>
      <c r="S478" s="197"/>
      <c r="T478" s="198"/>
      <c r="AT478" s="199" t="s">
        <v>141</v>
      </c>
      <c r="AU478" s="199" t="s">
        <v>83</v>
      </c>
      <c r="AV478" s="13" t="s">
        <v>83</v>
      </c>
      <c r="AW478" s="13" t="s">
        <v>4</v>
      </c>
      <c r="AX478" s="13" t="s">
        <v>81</v>
      </c>
      <c r="AY478" s="199" t="s">
        <v>130</v>
      </c>
    </row>
    <row r="479" spans="1:65" s="2" customFormat="1" ht="49.15" customHeight="1">
      <c r="A479" s="35"/>
      <c r="B479" s="36"/>
      <c r="C479" s="170" t="s">
        <v>705</v>
      </c>
      <c r="D479" s="170" t="s">
        <v>132</v>
      </c>
      <c r="E479" s="171" t="s">
        <v>706</v>
      </c>
      <c r="F479" s="172" t="s">
        <v>707</v>
      </c>
      <c r="G479" s="173" t="s">
        <v>135</v>
      </c>
      <c r="H479" s="174">
        <v>40.356</v>
      </c>
      <c r="I479" s="175"/>
      <c r="J479" s="176">
        <f>ROUND(I479*H479,2)</f>
        <v>0</v>
      </c>
      <c r="K479" s="172" t="s">
        <v>136</v>
      </c>
      <c r="L479" s="40"/>
      <c r="M479" s="177" t="s">
        <v>19</v>
      </c>
      <c r="N479" s="178" t="s">
        <v>44</v>
      </c>
      <c r="O479" s="65"/>
      <c r="P479" s="179">
        <f>O479*H479</f>
        <v>0</v>
      </c>
      <c r="Q479" s="179">
        <v>0.00075</v>
      </c>
      <c r="R479" s="179">
        <f>Q479*H479</f>
        <v>0.030267000000000002</v>
      </c>
      <c r="S479" s="179">
        <v>0</v>
      </c>
      <c r="T479" s="180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81" t="s">
        <v>230</v>
      </c>
      <c r="AT479" s="181" t="s">
        <v>132</v>
      </c>
      <c r="AU479" s="181" t="s">
        <v>83</v>
      </c>
      <c r="AY479" s="18" t="s">
        <v>130</v>
      </c>
      <c r="BE479" s="182">
        <f>IF(N479="základní",J479,0)</f>
        <v>0</v>
      </c>
      <c r="BF479" s="182">
        <f>IF(N479="snížená",J479,0)</f>
        <v>0</v>
      </c>
      <c r="BG479" s="182">
        <f>IF(N479="zákl. přenesená",J479,0)</f>
        <v>0</v>
      </c>
      <c r="BH479" s="182">
        <f>IF(N479="sníž. přenesená",J479,0)</f>
        <v>0</v>
      </c>
      <c r="BI479" s="182">
        <f>IF(N479="nulová",J479,0)</f>
        <v>0</v>
      </c>
      <c r="BJ479" s="18" t="s">
        <v>81</v>
      </c>
      <c r="BK479" s="182">
        <f>ROUND(I479*H479,2)</f>
        <v>0</v>
      </c>
      <c r="BL479" s="18" t="s">
        <v>230</v>
      </c>
      <c r="BM479" s="181" t="s">
        <v>708</v>
      </c>
    </row>
    <row r="480" spans="1:47" s="2" customFormat="1" ht="11.25">
      <c r="A480" s="35"/>
      <c r="B480" s="36"/>
      <c r="C480" s="37"/>
      <c r="D480" s="183" t="s">
        <v>139</v>
      </c>
      <c r="E480" s="37"/>
      <c r="F480" s="184" t="s">
        <v>709</v>
      </c>
      <c r="G480" s="37"/>
      <c r="H480" s="37"/>
      <c r="I480" s="185"/>
      <c r="J480" s="37"/>
      <c r="K480" s="37"/>
      <c r="L480" s="40"/>
      <c r="M480" s="186"/>
      <c r="N480" s="187"/>
      <c r="O480" s="65"/>
      <c r="P480" s="65"/>
      <c r="Q480" s="65"/>
      <c r="R480" s="65"/>
      <c r="S480" s="65"/>
      <c r="T480" s="66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T480" s="18" t="s">
        <v>139</v>
      </c>
      <c r="AU480" s="18" t="s">
        <v>83</v>
      </c>
    </row>
    <row r="481" spans="2:51" s="13" customFormat="1" ht="11.25">
      <c r="B481" s="188"/>
      <c r="C481" s="189"/>
      <c r="D481" s="190" t="s">
        <v>141</v>
      </c>
      <c r="E481" s="191" t="s">
        <v>19</v>
      </c>
      <c r="F481" s="192" t="s">
        <v>710</v>
      </c>
      <c r="G481" s="189"/>
      <c r="H481" s="193">
        <v>40.356</v>
      </c>
      <c r="I481" s="194"/>
      <c r="J481" s="189"/>
      <c r="K481" s="189"/>
      <c r="L481" s="195"/>
      <c r="M481" s="196"/>
      <c r="N481" s="197"/>
      <c r="O481" s="197"/>
      <c r="P481" s="197"/>
      <c r="Q481" s="197"/>
      <c r="R481" s="197"/>
      <c r="S481" s="197"/>
      <c r="T481" s="198"/>
      <c r="AT481" s="199" t="s">
        <v>141</v>
      </c>
      <c r="AU481" s="199" t="s">
        <v>83</v>
      </c>
      <c r="AV481" s="13" t="s">
        <v>83</v>
      </c>
      <c r="AW481" s="13" t="s">
        <v>143</v>
      </c>
      <c r="AX481" s="13" t="s">
        <v>81</v>
      </c>
      <c r="AY481" s="199" t="s">
        <v>130</v>
      </c>
    </row>
    <row r="482" spans="1:65" s="2" customFormat="1" ht="24.2" customHeight="1">
      <c r="A482" s="35"/>
      <c r="B482" s="36"/>
      <c r="C482" s="170" t="s">
        <v>711</v>
      </c>
      <c r="D482" s="170" t="s">
        <v>132</v>
      </c>
      <c r="E482" s="171" t="s">
        <v>712</v>
      </c>
      <c r="F482" s="172" t="s">
        <v>713</v>
      </c>
      <c r="G482" s="173" t="s">
        <v>283</v>
      </c>
      <c r="H482" s="174">
        <v>68.1</v>
      </c>
      <c r="I482" s="175"/>
      <c r="J482" s="176">
        <f>ROUND(I482*H482,2)</f>
        <v>0</v>
      </c>
      <c r="K482" s="172" t="s">
        <v>136</v>
      </c>
      <c r="L482" s="40"/>
      <c r="M482" s="177" t="s">
        <v>19</v>
      </c>
      <c r="N482" s="178" t="s">
        <v>44</v>
      </c>
      <c r="O482" s="65"/>
      <c r="P482" s="179">
        <f>O482*H482</f>
        <v>0</v>
      </c>
      <c r="Q482" s="179">
        <v>4E-05</v>
      </c>
      <c r="R482" s="179">
        <f>Q482*H482</f>
        <v>0.002724</v>
      </c>
      <c r="S482" s="179">
        <v>0</v>
      </c>
      <c r="T482" s="180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181" t="s">
        <v>230</v>
      </c>
      <c r="AT482" s="181" t="s">
        <v>132</v>
      </c>
      <c r="AU482" s="181" t="s">
        <v>83</v>
      </c>
      <c r="AY482" s="18" t="s">
        <v>130</v>
      </c>
      <c r="BE482" s="182">
        <f>IF(N482="základní",J482,0)</f>
        <v>0</v>
      </c>
      <c r="BF482" s="182">
        <f>IF(N482="snížená",J482,0)</f>
        <v>0</v>
      </c>
      <c r="BG482" s="182">
        <f>IF(N482="zákl. přenesená",J482,0)</f>
        <v>0</v>
      </c>
      <c r="BH482" s="182">
        <f>IF(N482="sníž. přenesená",J482,0)</f>
        <v>0</v>
      </c>
      <c r="BI482" s="182">
        <f>IF(N482="nulová",J482,0)</f>
        <v>0</v>
      </c>
      <c r="BJ482" s="18" t="s">
        <v>81</v>
      </c>
      <c r="BK482" s="182">
        <f>ROUND(I482*H482,2)</f>
        <v>0</v>
      </c>
      <c r="BL482" s="18" t="s">
        <v>230</v>
      </c>
      <c r="BM482" s="181" t="s">
        <v>714</v>
      </c>
    </row>
    <row r="483" spans="1:47" s="2" customFormat="1" ht="11.25">
      <c r="A483" s="35"/>
      <c r="B483" s="36"/>
      <c r="C483" s="37"/>
      <c r="D483" s="183" t="s">
        <v>139</v>
      </c>
      <c r="E483" s="37"/>
      <c r="F483" s="184" t="s">
        <v>715</v>
      </c>
      <c r="G483" s="37"/>
      <c r="H483" s="37"/>
      <c r="I483" s="185"/>
      <c r="J483" s="37"/>
      <c r="K483" s="37"/>
      <c r="L483" s="40"/>
      <c r="M483" s="186"/>
      <c r="N483" s="187"/>
      <c r="O483" s="65"/>
      <c r="P483" s="65"/>
      <c r="Q483" s="65"/>
      <c r="R483" s="65"/>
      <c r="S483" s="65"/>
      <c r="T483" s="66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T483" s="18" t="s">
        <v>139</v>
      </c>
      <c r="AU483" s="18" t="s">
        <v>83</v>
      </c>
    </row>
    <row r="484" spans="1:65" s="2" customFormat="1" ht="16.5" customHeight="1">
      <c r="A484" s="35"/>
      <c r="B484" s="36"/>
      <c r="C484" s="212" t="s">
        <v>716</v>
      </c>
      <c r="D484" s="212" t="s">
        <v>213</v>
      </c>
      <c r="E484" s="213" t="s">
        <v>717</v>
      </c>
      <c r="F484" s="214" t="s">
        <v>718</v>
      </c>
      <c r="G484" s="215" t="s">
        <v>283</v>
      </c>
      <c r="H484" s="216">
        <v>68.1</v>
      </c>
      <c r="I484" s="217"/>
      <c r="J484" s="218">
        <f>ROUND(I484*H484,2)</f>
        <v>0</v>
      </c>
      <c r="K484" s="214" t="s">
        <v>136</v>
      </c>
      <c r="L484" s="219"/>
      <c r="M484" s="220" t="s">
        <v>19</v>
      </c>
      <c r="N484" s="221" t="s">
        <v>44</v>
      </c>
      <c r="O484" s="65"/>
      <c r="P484" s="179">
        <f>O484*H484</f>
        <v>0</v>
      </c>
      <c r="Q484" s="179">
        <v>0.00018</v>
      </c>
      <c r="R484" s="179">
        <f>Q484*H484</f>
        <v>0.012258</v>
      </c>
      <c r="S484" s="179">
        <v>0</v>
      </c>
      <c r="T484" s="180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81" t="s">
        <v>338</v>
      </c>
      <c r="AT484" s="181" t="s">
        <v>213</v>
      </c>
      <c r="AU484" s="181" t="s">
        <v>83</v>
      </c>
      <c r="AY484" s="18" t="s">
        <v>130</v>
      </c>
      <c r="BE484" s="182">
        <f>IF(N484="základní",J484,0)</f>
        <v>0</v>
      </c>
      <c r="BF484" s="182">
        <f>IF(N484="snížená",J484,0)</f>
        <v>0</v>
      </c>
      <c r="BG484" s="182">
        <f>IF(N484="zákl. přenesená",J484,0)</f>
        <v>0</v>
      </c>
      <c r="BH484" s="182">
        <f>IF(N484="sníž. přenesená",J484,0)</f>
        <v>0</v>
      </c>
      <c r="BI484" s="182">
        <f>IF(N484="nulová",J484,0)</f>
        <v>0</v>
      </c>
      <c r="BJ484" s="18" t="s">
        <v>81</v>
      </c>
      <c r="BK484" s="182">
        <f>ROUND(I484*H484,2)</f>
        <v>0</v>
      </c>
      <c r="BL484" s="18" t="s">
        <v>230</v>
      </c>
      <c r="BM484" s="181" t="s">
        <v>719</v>
      </c>
    </row>
    <row r="485" spans="1:65" s="2" customFormat="1" ht="49.15" customHeight="1">
      <c r="A485" s="35"/>
      <c r="B485" s="36"/>
      <c r="C485" s="170" t="s">
        <v>720</v>
      </c>
      <c r="D485" s="170" t="s">
        <v>132</v>
      </c>
      <c r="E485" s="171" t="s">
        <v>721</v>
      </c>
      <c r="F485" s="172" t="s">
        <v>722</v>
      </c>
      <c r="G485" s="173" t="s">
        <v>195</v>
      </c>
      <c r="H485" s="174">
        <v>0.44</v>
      </c>
      <c r="I485" s="175"/>
      <c r="J485" s="176">
        <f>ROUND(I485*H485,2)</f>
        <v>0</v>
      </c>
      <c r="K485" s="172" t="s">
        <v>136</v>
      </c>
      <c r="L485" s="40"/>
      <c r="M485" s="177" t="s">
        <v>19</v>
      </c>
      <c r="N485" s="178" t="s">
        <v>44</v>
      </c>
      <c r="O485" s="65"/>
      <c r="P485" s="179">
        <f>O485*H485</f>
        <v>0</v>
      </c>
      <c r="Q485" s="179">
        <v>0</v>
      </c>
      <c r="R485" s="179">
        <f>Q485*H485</f>
        <v>0</v>
      </c>
      <c r="S485" s="179">
        <v>0</v>
      </c>
      <c r="T485" s="180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81" t="s">
        <v>230</v>
      </c>
      <c r="AT485" s="181" t="s">
        <v>132</v>
      </c>
      <c r="AU485" s="181" t="s">
        <v>83</v>
      </c>
      <c r="AY485" s="18" t="s">
        <v>130</v>
      </c>
      <c r="BE485" s="182">
        <f>IF(N485="základní",J485,0)</f>
        <v>0</v>
      </c>
      <c r="BF485" s="182">
        <f>IF(N485="snížená",J485,0)</f>
        <v>0</v>
      </c>
      <c r="BG485" s="182">
        <f>IF(N485="zákl. přenesená",J485,0)</f>
        <v>0</v>
      </c>
      <c r="BH485" s="182">
        <f>IF(N485="sníž. přenesená",J485,0)</f>
        <v>0</v>
      </c>
      <c r="BI485" s="182">
        <f>IF(N485="nulová",J485,0)</f>
        <v>0</v>
      </c>
      <c r="BJ485" s="18" t="s">
        <v>81</v>
      </c>
      <c r="BK485" s="182">
        <f>ROUND(I485*H485,2)</f>
        <v>0</v>
      </c>
      <c r="BL485" s="18" t="s">
        <v>230</v>
      </c>
      <c r="BM485" s="181" t="s">
        <v>723</v>
      </c>
    </row>
    <row r="486" spans="1:47" s="2" customFormat="1" ht="11.25">
      <c r="A486" s="35"/>
      <c r="B486" s="36"/>
      <c r="C486" s="37"/>
      <c r="D486" s="183" t="s">
        <v>139</v>
      </c>
      <c r="E486" s="37"/>
      <c r="F486" s="184" t="s">
        <v>724</v>
      </c>
      <c r="G486" s="37"/>
      <c r="H486" s="37"/>
      <c r="I486" s="185"/>
      <c r="J486" s="37"/>
      <c r="K486" s="37"/>
      <c r="L486" s="40"/>
      <c r="M486" s="186"/>
      <c r="N486" s="187"/>
      <c r="O486" s="65"/>
      <c r="P486" s="65"/>
      <c r="Q486" s="65"/>
      <c r="R486" s="65"/>
      <c r="S486" s="65"/>
      <c r="T486" s="66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139</v>
      </c>
      <c r="AU486" s="18" t="s">
        <v>83</v>
      </c>
    </row>
    <row r="487" spans="2:63" s="12" customFormat="1" ht="22.9" customHeight="1">
      <c r="B487" s="154"/>
      <c r="C487" s="155"/>
      <c r="D487" s="156" t="s">
        <v>72</v>
      </c>
      <c r="E487" s="168" t="s">
        <v>725</v>
      </c>
      <c r="F487" s="168" t="s">
        <v>726</v>
      </c>
      <c r="G487" s="155"/>
      <c r="H487" s="155"/>
      <c r="I487" s="158"/>
      <c r="J487" s="169">
        <f>BK487</f>
        <v>0</v>
      </c>
      <c r="K487" s="155"/>
      <c r="L487" s="160"/>
      <c r="M487" s="161"/>
      <c r="N487" s="162"/>
      <c r="O487" s="162"/>
      <c r="P487" s="163">
        <f>SUM(P488:P544)</f>
        <v>0</v>
      </c>
      <c r="Q487" s="162"/>
      <c r="R487" s="163">
        <f>SUM(R488:R544)</f>
        <v>0.08768000000000001</v>
      </c>
      <c r="S487" s="162"/>
      <c r="T487" s="164">
        <f>SUM(T488:T544)</f>
        <v>0.10800000000000001</v>
      </c>
      <c r="AR487" s="165" t="s">
        <v>83</v>
      </c>
      <c r="AT487" s="166" t="s">
        <v>72</v>
      </c>
      <c r="AU487" s="166" t="s">
        <v>81</v>
      </c>
      <c r="AY487" s="165" t="s">
        <v>130</v>
      </c>
      <c r="BK487" s="167">
        <f>SUM(BK488:BK544)</f>
        <v>0</v>
      </c>
    </row>
    <row r="488" spans="1:65" s="2" customFormat="1" ht="37.9" customHeight="1">
      <c r="A488" s="35"/>
      <c r="B488" s="36"/>
      <c r="C488" s="170" t="s">
        <v>727</v>
      </c>
      <c r="D488" s="170" t="s">
        <v>132</v>
      </c>
      <c r="E488" s="171" t="s">
        <v>728</v>
      </c>
      <c r="F488" s="172" t="s">
        <v>729</v>
      </c>
      <c r="G488" s="173" t="s">
        <v>491</v>
      </c>
      <c r="H488" s="174">
        <v>12</v>
      </c>
      <c r="I488" s="175"/>
      <c r="J488" s="176">
        <f>ROUND(I488*H488,2)</f>
        <v>0</v>
      </c>
      <c r="K488" s="172" t="s">
        <v>492</v>
      </c>
      <c r="L488" s="40"/>
      <c r="M488" s="177" t="s">
        <v>19</v>
      </c>
      <c r="N488" s="178" t="s">
        <v>44</v>
      </c>
      <c r="O488" s="65"/>
      <c r="P488" s="179">
        <f>O488*H488</f>
        <v>0</v>
      </c>
      <c r="Q488" s="179">
        <v>0.00028</v>
      </c>
      <c r="R488" s="179">
        <f>Q488*H488</f>
        <v>0.0033599999999999997</v>
      </c>
      <c r="S488" s="179">
        <v>0</v>
      </c>
      <c r="T488" s="180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81" t="s">
        <v>230</v>
      </c>
      <c r="AT488" s="181" t="s">
        <v>132</v>
      </c>
      <c r="AU488" s="181" t="s">
        <v>83</v>
      </c>
      <c r="AY488" s="18" t="s">
        <v>130</v>
      </c>
      <c r="BE488" s="182">
        <f>IF(N488="základní",J488,0)</f>
        <v>0</v>
      </c>
      <c r="BF488" s="182">
        <f>IF(N488="snížená",J488,0)</f>
        <v>0</v>
      </c>
      <c r="BG488" s="182">
        <f>IF(N488="zákl. přenesená",J488,0)</f>
        <v>0</v>
      </c>
      <c r="BH488" s="182">
        <f>IF(N488="sníž. přenesená",J488,0)</f>
        <v>0</v>
      </c>
      <c r="BI488" s="182">
        <f>IF(N488="nulová",J488,0)</f>
        <v>0</v>
      </c>
      <c r="BJ488" s="18" t="s">
        <v>81</v>
      </c>
      <c r="BK488" s="182">
        <f>ROUND(I488*H488,2)</f>
        <v>0</v>
      </c>
      <c r="BL488" s="18" t="s">
        <v>230</v>
      </c>
      <c r="BM488" s="181" t="s">
        <v>730</v>
      </c>
    </row>
    <row r="489" spans="1:47" s="2" customFormat="1" ht="19.5">
      <c r="A489" s="35"/>
      <c r="B489" s="36"/>
      <c r="C489" s="37"/>
      <c r="D489" s="190" t="s">
        <v>198</v>
      </c>
      <c r="E489" s="37"/>
      <c r="F489" s="211" t="s">
        <v>731</v>
      </c>
      <c r="G489" s="37"/>
      <c r="H489" s="37"/>
      <c r="I489" s="185"/>
      <c r="J489" s="37"/>
      <c r="K489" s="37"/>
      <c r="L489" s="40"/>
      <c r="M489" s="186"/>
      <c r="N489" s="187"/>
      <c r="O489" s="65"/>
      <c r="P489" s="65"/>
      <c r="Q489" s="65"/>
      <c r="R489" s="65"/>
      <c r="S489" s="65"/>
      <c r="T489" s="66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T489" s="18" t="s">
        <v>198</v>
      </c>
      <c r="AU489" s="18" t="s">
        <v>83</v>
      </c>
    </row>
    <row r="490" spans="1:65" s="2" customFormat="1" ht="37.9" customHeight="1">
      <c r="A490" s="35"/>
      <c r="B490" s="36"/>
      <c r="C490" s="170" t="s">
        <v>732</v>
      </c>
      <c r="D490" s="170" t="s">
        <v>132</v>
      </c>
      <c r="E490" s="171" t="s">
        <v>733</v>
      </c>
      <c r="F490" s="172" t="s">
        <v>734</v>
      </c>
      <c r="G490" s="173" t="s">
        <v>283</v>
      </c>
      <c r="H490" s="174">
        <v>130</v>
      </c>
      <c r="I490" s="175"/>
      <c r="J490" s="176">
        <f>ROUND(I490*H490,2)</f>
        <v>0</v>
      </c>
      <c r="K490" s="172" t="s">
        <v>136</v>
      </c>
      <c r="L490" s="40"/>
      <c r="M490" s="177" t="s">
        <v>19</v>
      </c>
      <c r="N490" s="178" t="s">
        <v>44</v>
      </c>
      <c r="O490" s="65"/>
      <c r="P490" s="179">
        <f>O490*H490</f>
        <v>0</v>
      </c>
      <c r="Q490" s="179">
        <v>0</v>
      </c>
      <c r="R490" s="179">
        <f>Q490*H490</f>
        <v>0</v>
      </c>
      <c r="S490" s="179">
        <v>0</v>
      </c>
      <c r="T490" s="180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81" t="s">
        <v>230</v>
      </c>
      <c r="AT490" s="181" t="s">
        <v>132</v>
      </c>
      <c r="AU490" s="181" t="s">
        <v>83</v>
      </c>
      <c r="AY490" s="18" t="s">
        <v>130</v>
      </c>
      <c r="BE490" s="182">
        <f>IF(N490="základní",J490,0)</f>
        <v>0</v>
      </c>
      <c r="BF490" s="182">
        <f>IF(N490="snížená",J490,0)</f>
        <v>0</v>
      </c>
      <c r="BG490" s="182">
        <f>IF(N490="zákl. přenesená",J490,0)</f>
        <v>0</v>
      </c>
      <c r="BH490" s="182">
        <f>IF(N490="sníž. přenesená",J490,0)</f>
        <v>0</v>
      </c>
      <c r="BI490" s="182">
        <f>IF(N490="nulová",J490,0)</f>
        <v>0</v>
      </c>
      <c r="BJ490" s="18" t="s">
        <v>81</v>
      </c>
      <c r="BK490" s="182">
        <f>ROUND(I490*H490,2)</f>
        <v>0</v>
      </c>
      <c r="BL490" s="18" t="s">
        <v>230</v>
      </c>
      <c r="BM490" s="181" t="s">
        <v>735</v>
      </c>
    </row>
    <row r="491" spans="1:47" s="2" customFormat="1" ht="11.25">
      <c r="A491" s="35"/>
      <c r="B491" s="36"/>
      <c r="C491" s="37"/>
      <c r="D491" s="183" t="s">
        <v>139</v>
      </c>
      <c r="E491" s="37"/>
      <c r="F491" s="184" t="s">
        <v>736</v>
      </c>
      <c r="G491" s="37"/>
      <c r="H491" s="37"/>
      <c r="I491" s="185"/>
      <c r="J491" s="37"/>
      <c r="K491" s="37"/>
      <c r="L491" s="40"/>
      <c r="M491" s="186"/>
      <c r="N491" s="187"/>
      <c r="O491" s="65"/>
      <c r="P491" s="65"/>
      <c r="Q491" s="65"/>
      <c r="R491" s="65"/>
      <c r="S491" s="65"/>
      <c r="T491" s="66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8" t="s">
        <v>139</v>
      </c>
      <c r="AU491" s="18" t="s">
        <v>83</v>
      </c>
    </row>
    <row r="492" spans="1:65" s="2" customFormat="1" ht="24.2" customHeight="1">
      <c r="A492" s="35"/>
      <c r="B492" s="36"/>
      <c r="C492" s="212" t="s">
        <v>737</v>
      </c>
      <c r="D492" s="212" t="s">
        <v>213</v>
      </c>
      <c r="E492" s="213" t="s">
        <v>738</v>
      </c>
      <c r="F492" s="214" t="s">
        <v>739</v>
      </c>
      <c r="G492" s="215" t="s">
        <v>283</v>
      </c>
      <c r="H492" s="216">
        <v>130</v>
      </c>
      <c r="I492" s="217"/>
      <c r="J492" s="218">
        <f>ROUND(I492*H492,2)</f>
        <v>0</v>
      </c>
      <c r="K492" s="214" t="s">
        <v>136</v>
      </c>
      <c r="L492" s="219"/>
      <c r="M492" s="220" t="s">
        <v>19</v>
      </c>
      <c r="N492" s="221" t="s">
        <v>44</v>
      </c>
      <c r="O492" s="65"/>
      <c r="P492" s="179">
        <f>O492*H492</f>
        <v>0</v>
      </c>
      <c r="Q492" s="179">
        <v>0.00018</v>
      </c>
      <c r="R492" s="179">
        <f>Q492*H492</f>
        <v>0.0234</v>
      </c>
      <c r="S492" s="179">
        <v>0</v>
      </c>
      <c r="T492" s="180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81" t="s">
        <v>338</v>
      </c>
      <c r="AT492" s="181" t="s">
        <v>213</v>
      </c>
      <c r="AU492" s="181" t="s">
        <v>83</v>
      </c>
      <c r="AY492" s="18" t="s">
        <v>130</v>
      </c>
      <c r="BE492" s="182">
        <f>IF(N492="základní",J492,0)</f>
        <v>0</v>
      </c>
      <c r="BF492" s="182">
        <f>IF(N492="snížená",J492,0)</f>
        <v>0</v>
      </c>
      <c r="BG492" s="182">
        <f>IF(N492="zákl. přenesená",J492,0)</f>
        <v>0</v>
      </c>
      <c r="BH492" s="182">
        <f>IF(N492="sníž. přenesená",J492,0)</f>
        <v>0</v>
      </c>
      <c r="BI492" s="182">
        <f>IF(N492="nulová",J492,0)</f>
        <v>0</v>
      </c>
      <c r="BJ492" s="18" t="s">
        <v>81</v>
      </c>
      <c r="BK492" s="182">
        <f>ROUND(I492*H492,2)</f>
        <v>0</v>
      </c>
      <c r="BL492" s="18" t="s">
        <v>230</v>
      </c>
      <c r="BM492" s="181" t="s">
        <v>740</v>
      </c>
    </row>
    <row r="493" spans="1:65" s="2" customFormat="1" ht="55.5" customHeight="1">
      <c r="A493" s="35"/>
      <c r="B493" s="36"/>
      <c r="C493" s="170" t="s">
        <v>741</v>
      </c>
      <c r="D493" s="170" t="s">
        <v>132</v>
      </c>
      <c r="E493" s="171" t="s">
        <v>742</v>
      </c>
      <c r="F493" s="172" t="s">
        <v>743</v>
      </c>
      <c r="G493" s="173" t="s">
        <v>491</v>
      </c>
      <c r="H493" s="174">
        <v>3</v>
      </c>
      <c r="I493" s="175"/>
      <c r="J493" s="176">
        <f>ROUND(I493*H493,2)</f>
        <v>0</v>
      </c>
      <c r="K493" s="172" t="s">
        <v>136</v>
      </c>
      <c r="L493" s="40"/>
      <c r="M493" s="177" t="s">
        <v>19</v>
      </c>
      <c r="N493" s="178" t="s">
        <v>44</v>
      </c>
      <c r="O493" s="65"/>
      <c r="P493" s="179">
        <f>O493*H493</f>
        <v>0</v>
      </c>
      <c r="Q493" s="179">
        <v>0</v>
      </c>
      <c r="R493" s="179">
        <f>Q493*H493</f>
        <v>0</v>
      </c>
      <c r="S493" s="179">
        <v>0</v>
      </c>
      <c r="T493" s="180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181" t="s">
        <v>230</v>
      </c>
      <c r="AT493" s="181" t="s">
        <v>132</v>
      </c>
      <c r="AU493" s="181" t="s">
        <v>83</v>
      </c>
      <c r="AY493" s="18" t="s">
        <v>130</v>
      </c>
      <c r="BE493" s="182">
        <f>IF(N493="základní",J493,0)</f>
        <v>0</v>
      </c>
      <c r="BF493" s="182">
        <f>IF(N493="snížená",J493,0)</f>
        <v>0</v>
      </c>
      <c r="BG493" s="182">
        <f>IF(N493="zákl. přenesená",J493,0)</f>
        <v>0</v>
      </c>
      <c r="BH493" s="182">
        <f>IF(N493="sníž. přenesená",J493,0)</f>
        <v>0</v>
      </c>
      <c r="BI493" s="182">
        <f>IF(N493="nulová",J493,0)</f>
        <v>0</v>
      </c>
      <c r="BJ493" s="18" t="s">
        <v>81</v>
      </c>
      <c r="BK493" s="182">
        <f>ROUND(I493*H493,2)</f>
        <v>0</v>
      </c>
      <c r="BL493" s="18" t="s">
        <v>230</v>
      </c>
      <c r="BM493" s="181" t="s">
        <v>744</v>
      </c>
    </row>
    <row r="494" spans="1:47" s="2" customFormat="1" ht="11.25">
      <c r="A494" s="35"/>
      <c r="B494" s="36"/>
      <c r="C494" s="37"/>
      <c r="D494" s="183" t="s">
        <v>139</v>
      </c>
      <c r="E494" s="37"/>
      <c r="F494" s="184" t="s">
        <v>745</v>
      </c>
      <c r="G494" s="37"/>
      <c r="H494" s="37"/>
      <c r="I494" s="185"/>
      <c r="J494" s="37"/>
      <c r="K494" s="37"/>
      <c r="L494" s="40"/>
      <c r="M494" s="186"/>
      <c r="N494" s="187"/>
      <c r="O494" s="65"/>
      <c r="P494" s="65"/>
      <c r="Q494" s="65"/>
      <c r="R494" s="65"/>
      <c r="S494" s="65"/>
      <c r="T494" s="66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T494" s="18" t="s">
        <v>139</v>
      </c>
      <c r="AU494" s="18" t="s">
        <v>83</v>
      </c>
    </row>
    <row r="495" spans="1:65" s="2" customFormat="1" ht="24.2" customHeight="1">
      <c r="A495" s="35"/>
      <c r="B495" s="36"/>
      <c r="C495" s="212" t="s">
        <v>746</v>
      </c>
      <c r="D495" s="212" t="s">
        <v>213</v>
      </c>
      <c r="E495" s="213" t="s">
        <v>747</v>
      </c>
      <c r="F495" s="214" t="s">
        <v>748</v>
      </c>
      <c r="G495" s="215" t="s">
        <v>491</v>
      </c>
      <c r="H495" s="216">
        <v>3</v>
      </c>
      <c r="I495" s="217"/>
      <c r="J495" s="218">
        <f>ROUND(I495*H495,2)</f>
        <v>0</v>
      </c>
      <c r="K495" s="214" t="s">
        <v>136</v>
      </c>
      <c r="L495" s="219"/>
      <c r="M495" s="220" t="s">
        <v>19</v>
      </c>
      <c r="N495" s="221" t="s">
        <v>44</v>
      </c>
      <c r="O495" s="65"/>
      <c r="P495" s="179">
        <f>O495*H495</f>
        <v>0</v>
      </c>
      <c r="Q495" s="179">
        <v>0.00024</v>
      </c>
      <c r="R495" s="179">
        <f>Q495*H495</f>
        <v>0.00072</v>
      </c>
      <c r="S495" s="179">
        <v>0</v>
      </c>
      <c r="T495" s="180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81" t="s">
        <v>338</v>
      </c>
      <c r="AT495" s="181" t="s">
        <v>213</v>
      </c>
      <c r="AU495" s="181" t="s">
        <v>83</v>
      </c>
      <c r="AY495" s="18" t="s">
        <v>130</v>
      </c>
      <c r="BE495" s="182">
        <f>IF(N495="základní",J495,0)</f>
        <v>0</v>
      </c>
      <c r="BF495" s="182">
        <f>IF(N495="snížená",J495,0)</f>
        <v>0</v>
      </c>
      <c r="BG495" s="182">
        <f>IF(N495="zákl. přenesená",J495,0)</f>
        <v>0</v>
      </c>
      <c r="BH495" s="182">
        <f>IF(N495="sníž. přenesená",J495,0)</f>
        <v>0</v>
      </c>
      <c r="BI495" s="182">
        <f>IF(N495="nulová",J495,0)</f>
        <v>0</v>
      </c>
      <c r="BJ495" s="18" t="s">
        <v>81</v>
      </c>
      <c r="BK495" s="182">
        <f>ROUND(I495*H495,2)</f>
        <v>0</v>
      </c>
      <c r="BL495" s="18" t="s">
        <v>230</v>
      </c>
      <c r="BM495" s="181" t="s">
        <v>749</v>
      </c>
    </row>
    <row r="496" spans="1:47" s="2" customFormat="1" ht="19.5">
      <c r="A496" s="35"/>
      <c r="B496" s="36"/>
      <c r="C496" s="37"/>
      <c r="D496" s="190" t="s">
        <v>198</v>
      </c>
      <c r="E496" s="37"/>
      <c r="F496" s="211" t="s">
        <v>750</v>
      </c>
      <c r="G496" s="37"/>
      <c r="H496" s="37"/>
      <c r="I496" s="185"/>
      <c r="J496" s="37"/>
      <c r="K496" s="37"/>
      <c r="L496" s="40"/>
      <c r="M496" s="186"/>
      <c r="N496" s="187"/>
      <c r="O496" s="65"/>
      <c r="P496" s="65"/>
      <c r="Q496" s="65"/>
      <c r="R496" s="65"/>
      <c r="S496" s="65"/>
      <c r="T496" s="66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8" t="s">
        <v>198</v>
      </c>
      <c r="AU496" s="18" t="s">
        <v>83</v>
      </c>
    </row>
    <row r="497" spans="1:65" s="2" customFormat="1" ht="24.2" customHeight="1">
      <c r="A497" s="35"/>
      <c r="B497" s="36"/>
      <c r="C497" s="170" t="s">
        <v>751</v>
      </c>
      <c r="D497" s="170" t="s">
        <v>132</v>
      </c>
      <c r="E497" s="171" t="s">
        <v>752</v>
      </c>
      <c r="F497" s="172" t="s">
        <v>753</v>
      </c>
      <c r="G497" s="173" t="s">
        <v>283</v>
      </c>
      <c r="H497" s="174">
        <v>40</v>
      </c>
      <c r="I497" s="175"/>
      <c r="J497" s="176">
        <f>ROUND(I497*H497,2)</f>
        <v>0</v>
      </c>
      <c r="K497" s="172" t="s">
        <v>136</v>
      </c>
      <c r="L497" s="40"/>
      <c r="M497" s="177" t="s">
        <v>19</v>
      </c>
      <c r="N497" s="178" t="s">
        <v>44</v>
      </c>
      <c r="O497" s="65"/>
      <c r="P497" s="179">
        <f>O497*H497</f>
        <v>0</v>
      </c>
      <c r="Q497" s="179">
        <v>0</v>
      </c>
      <c r="R497" s="179">
        <f>Q497*H497</f>
        <v>0</v>
      </c>
      <c r="S497" s="179">
        <v>0.00027</v>
      </c>
      <c r="T497" s="180">
        <f>S497*H497</f>
        <v>0.0108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81" t="s">
        <v>230</v>
      </c>
      <c r="AT497" s="181" t="s">
        <v>132</v>
      </c>
      <c r="AU497" s="181" t="s">
        <v>83</v>
      </c>
      <c r="AY497" s="18" t="s">
        <v>130</v>
      </c>
      <c r="BE497" s="182">
        <f>IF(N497="základní",J497,0)</f>
        <v>0</v>
      </c>
      <c r="BF497" s="182">
        <f>IF(N497="snížená",J497,0)</f>
        <v>0</v>
      </c>
      <c r="BG497" s="182">
        <f>IF(N497="zákl. přenesená",J497,0)</f>
        <v>0</v>
      </c>
      <c r="BH497" s="182">
        <f>IF(N497="sníž. přenesená",J497,0)</f>
        <v>0</v>
      </c>
      <c r="BI497" s="182">
        <f>IF(N497="nulová",J497,0)</f>
        <v>0</v>
      </c>
      <c r="BJ497" s="18" t="s">
        <v>81</v>
      </c>
      <c r="BK497" s="182">
        <f>ROUND(I497*H497,2)</f>
        <v>0</v>
      </c>
      <c r="BL497" s="18" t="s">
        <v>230</v>
      </c>
      <c r="BM497" s="181" t="s">
        <v>754</v>
      </c>
    </row>
    <row r="498" spans="1:47" s="2" customFormat="1" ht="11.25">
      <c r="A498" s="35"/>
      <c r="B498" s="36"/>
      <c r="C498" s="37"/>
      <c r="D498" s="183" t="s">
        <v>139</v>
      </c>
      <c r="E498" s="37"/>
      <c r="F498" s="184" t="s">
        <v>755</v>
      </c>
      <c r="G498" s="37"/>
      <c r="H498" s="37"/>
      <c r="I498" s="185"/>
      <c r="J498" s="37"/>
      <c r="K498" s="37"/>
      <c r="L498" s="40"/>
      <c r="M498" s="186"/>
      <c r="N498" s="187"/>
      <c r="O498" s="65"/>
      <c r="P498" s="65"/>
      <c r="Q498" s="65"/>
      <c r="R498" s="65"/>
      <c r="S498" s="65"/>
      <c r="T498" s="66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T498" s="18" t="s">
        <v>139</v>
      </c>
      <c r="AU498" s="18" t="s">
        <v>83</v>
      </c>
    </row>
    <row r="499" spans="1:65" s="2" customFormat="1" ht="55.5" customHeight="1">
      <c r="A499" s="35"/>
      <c r="B499" s="36"/>
      <c r="C499" s="170" t="s">
        <v>756</v>
      </c>
      <c r="D499" s="170" t="s">
        <v>132</v>
      </c>
      <c r="E499" s="171" t="s">
        <v>757</v>
      </c>
      <c r="F499" s="172" t="s">
        <v>758</v>
      </c>
      <c r="G499" s="173" t="s">
        <v>283</v>
      </c>
      <c r="H499" s="174">
        <v>130</v>
      </c>
      <c r="I499" s="175"/>
      <c r="J499" s="176">
        <f>ROUND(I499*H499,2)</f>
        <v>0</v>
      </c>
      <c r="K499" s="172" t="s">
        <v>136</v>
      </c>
      <c r="L499" s="40"/>
      <c r="M499" s="177" t="s">
        <v>19</v>
      </c>
      <c r="N499" s="178" t="s">
        <v>44</v>
      </c>
      <c r="O499" s="65"/>
      <c r="P499" s="179">
        <f>O499*H499</f>
        <v>0</v>
      </c>
      <c r="Q499" s="179">
        <v>0</v>
      </c>
      <c r="R499" s="179">
        <f>Q499*H499</f>
        <v>0</v>
      </c>
      <c r="S499" s="179">
        <v>0.00048</v>
      </c>
      <c r="T499" s="180">
        <f>S499*H499</f>
        <v>0.062400000000000004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81" t="s">
        <v>230</v>
      </c>
      <c r="AT499" s="181" t="s">
        <v>132</v>
      </c>
      <c r="AU499" s="181" t="s">
        <v>83</v>
      </c>
      <c r="AY499" s="18" t="s">
        <v>130</v>
      </c>
      <c r="BE499" s="182">
        <f>IF(N499="základní",J499,0)</f>
        <v>0</v>
      </c>
      <c r="BF499" s="182">
        <f>IF(N499="snížená",J499,0)</f>
        <v>0</v>
      </c>
      <c r="BG499" s="182">
        <f>IF(N499="zákl. přenesená",J499,0)</f>
        <v>0</v>
      </c>
      <c r="BH499" s="182">
        <f>IF(N499="sníž. přenesená",J499,0)</f>
        <v>0</v>
      </c>
      <c r="BI499" s="182">
        <f>IF(N499="nulová",J499,0)</f>
        <v>0</v>
      </c>
      <c r="BJ499" s="18" t="s">
        <v>81</v>
      </c>
      <c r="BK499" s="182">
        <f>ROUND(I499*H499,2)</f>
        <v>0</v>
      </c>
      <c r="BL499" s="18" t="s">
        <v>230</v>
      </c>
      <c r="BM499" s="181" t="s">
        <v>759</v>
      </c>
    </row>
    <row r="500" spans="1:47" s="2" customFormat="1" ht="11.25">
      <c r="A500" s="35"/>
      <c r="B500" s="36"/>
      <c r="C500" s="37"/>
      <c r="D500" s="183" t="s">
        <v>139</v>
      </c>
      <c r="E500" s="37"/>
      <c r="F500" s="184" t="s">
        <v>760</v>
      </c>
      <c r="G500" s="37"/>
      <c r="H500" s="37"/>
      <c r="I500" s="185"/>
      <c r="J500" s="37"/>
      <c r="K500" s="37"/>
      <c r="L500" s="40"/>
      <c r="M500" s="186"/>
      <c r="N500" s="187"/>
      <c r="O500" s="65"/>
      <c r="P500" s="65"/>
      <c r="Q500" s="65"/>
      <c r="R500" s="65"/>
      <c r="S500" s="65"/>
      <c r="T500" s="66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18" t="s">
        <v>139</v>
      </c>
      <c r="AU500" s="18" t="s">
        <v>83</v>
      </c>
    </row>
    <row r="501" spans="1:65" s="2" customFormat="1" ht="49.15" customHeight="1">
      <c r="A501" s="35"/>
      <c r="B501" s="36"/>
      <c r="C501" s="170" t="s">
        <v>761</v>
      </c>
      <c r="D501" s="170" t="s">
        <v>132</v>
      </c>
      <c r="E501" s="171" t="s">
        <v>762</v>
      </c>
      <c r="F501" s="172" t="s">
        <v>763</v>
      </c>
      <c r="G501" s="173" t="s">
        <v>283</v>
      </c>
      <c r="H501" s="174">
        <v>130</v>
      </c>
      <c r="I501" s="175"/>
      <c r="J501" s="176">
        <f>ROUND(I501*H501,2)</f>
        <v>0</v>
      </c>
      <c r="K501" s="172" t="s">
        <v>136</v>
      </c>
      <c r="L501" s="40"/>
      <c r="M501" s="177" t="s">
        <v>19</v>
      </c>
      <c r="N501" s="178" t="s">
        <v>44</v>
      </c>
      <c r="O501" s="65"/>
      <c r="P501" s="179">
        <f>O501*H501</f>
        <v>0</v>
      </c>
      <c r="Q501" s="179">
        <v>0</v>
      </c>
      <c r="R501" s="179">
        <f>Q501*H501</f>
        <v>0</v>
      </c>
      <c r="S501" s="179">
        <v>0</v>
      </c>
      <c r="T501" s="180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81" t="s">
        <v>230</v>
      </c>
      <c r="AT501" s="181" t="s">
        <v>132</v>
      </c>
      <c r="AU501" s="181" t="s">
        <v>83</v>
      </c>
      <c r="AY501" s="18" t="s">
        <v>130</v>
      </c>
      <c r="BE501" s="182">
        <f>IF(N501="základní",J501,0)</f>
        <v>0</v>
      </c>
      <c r="BF501" s="182">
        <f>IF(N501="snížená",J501,0)</f>
        <v>0</v>
      </c>
      <c r="BG501" s="182">
        <f>IF(N501="zákl. přenesená",J501,0)</f>
        <v>0</v>
      </c>
      <c r="BH501" s="182">
        <f>IF(N501="sníž. přenesená",J501,0)</f>
        <v>0</v>
      </c>
      <c r="BI501" s="182">
        <f>IF(N501="nulová",J501,0)</f>
        <v>0</v>
      </c>
      <c r="BJ501" s="18" t="s">
        <v>81</v>
      </c>
      <c r="BK501" s="182">
        <f>ROUND(I501*H501,2)</f>
        <v>0</v>
      </c>
      <c r="BL501" s="18" t="s">
        <v>230</v>
      </c>
      <c r="BM501" s="181" t="s">
        <v>764</v>
      </c>
    </row>
    <row r="502" spans="1:47" s="2" customFormat="1" ht="11.25">
      <c r="A502" s="35"/>
      <c r="B502" s="36"/>
      <c r="C502" s="37"/>
      <c r="D502" s="183" t="s">
        <v>139</v>
      </c>
      <c r="E502" s="37"/>
      <c r="F502" s="184" t="s">
        <v>765</v>
      </c>
      <c r="G502" s="37"/>
      <c r="H502" s="37"/>
      <c r="I502" s="185"/>
      <c r="J502" s="37"/>
      <c r="K502" s="37"/>
      <c r="L502" s="40"/>
      <c r="M502" s="186"/>
      <c r="N502" s="187"/>
      <c r="O502" s="65"/>
      <c r="P502" s="65"/>
      <c r="Q502" s="65"/>
      <c r="R502" s="65"/>
      <c r="S502" s="65"/>
      <c r="T502" s="66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T502" s="18" t="s">
        <v>139</v>
      </c>
      <c r="AU502" s="18" t="s">
        <v>83</v>
      </c>
    </row>
    <row r="503" spans="1:65" s="2" customFormat="1" ht="24.2" customHeight="1">
      <c r="A503" s="35"/>
      <c r="B503" s="36"/>
      <c r="C503" s="212" t="s">
        <v>766</v>
      </c>
      <c r="D503" s="212" t="s">
        <v>213</v>
      </c>
      <c r="E503" s="213" t="s">
        <v>767</v>
      </c>
      <c r="F503" s="214" t="s">
        <v>768</v>
      </c>
      <c r="G503" s="215" t="s">
        <v>283</v>
      </c>
      <c r="H503" s="216">
        <v>130</v>
      </c>
      <c r="I503" s="217"/>
      <c r="J503" s="218">
        <f>ROUND(I503*H503,2)</f>
        <v>0</v>
      </c>
      <c r="K503" s="214" t="s">
        <v>136</v>
      </c>
      <c r="L503" s="219"/>
      <c r="M503" s="220" t="s">
        <v>19</v>
      </c>
      <c r="N503" s="221" t="s">
        <v>44</v>
      </c>
      <c r="O503" s="65"/>
      <c r="P503" s="179">
        <f>O503*H503</f>
        <v>0</v>
      </c>
      <c r="Q503" s="179">
        <v>0.00017</v>
      </c>
      <c r="R503" s="179">
        <f>Q503*H503</f>
        <v>0.0221</v>
      </c>
      <c r="S503" s="179">
        <v>0</v>
      </c>
      <c r="T503" s="180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181" t="s">
        <v>338</v>
      </c>
      <c r="AT503" s="181" t="s">
        <v>213</v>
      </c>
      <c r="AU503" s="181" t="s">
        <v>83</v>
      </c>
      <c r="AY503" s="18" t="s">
        <v>130</v>
      </c>
      <c r="BE503" s="182">
        <f>IF(N503="základní",J503,0)</f>
        <v>0</v>
      </c>
      <c r="BF503" s="182">
        <f>IF(N503="snížená",J503,0)</f>
        <v>0</v>
      </c>
      <c r="BG503" s="182">
        <f>IF(N503="zákl. přenesená",J503,0)</f>
        <v>0</v>
      </c>
      <c r="BH503" s="182">
        <f>IF(N503="sníž. přenesená",J503,0)</f>
        <v>0</v>
      </c>
      <c r="BI503" s="182">
        <f>IF(N503="nulová",J503,0)</f>
        <v>0</v>
      </c>
      <c r="BJ503" s="18" t="s">
        <v>81</v>
      </c>
      <c r="BK503" s="182">
        <f>ROUND(I503*H503,2)</f>
        <v>0</v>
      </c>
      <c r="BL503" s="18" t="s">
        <v>230</v>
      </c>
      <c r="BM503" s="181" t="s">
        <v>769</v>
      </c>
    </row>
    <row r="504" spans="1:47" s="2" customFormat="1" ht="19.5">
      <c r="A504" s="35"/>
      <c r="B504" s="36"/>
      <c r="C504" s="37"/>
      <c r="D504" s="190" t="s">
        <v>198</v>
      </c>
      <c r="E504" s="37"/>
      <c r="F504" s="211" t="s">
        <v>770</v>
      </c>
      <c r="G504" s="37"/>
      <c r="H504" s="37"/>
      <c r="I504" s="185"/>
      <c r="J504" s="37"/>
      <c r="K504" s="37"/>
      <c r="L504" s="40"/>
      <c r="M504" s="186"/>
      <c r="N504" s="187"/>
      <c r="O504" s="65"/>
      <c r="P504" s="65"/>
      <c r="Q504" s="65"/>
      <c r="R504" s="65"/>
      <c r="S504" s="65"/>
      <c r="T504" s="66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T504" s="18" t="s">
        <v>198</v>
      </c>
      <c r="AU504" s="18" t="s">
        <v>83</v>
      </c>
    </row>
    <row r="505" spans="1:65" s="2" customFormat="1" ht="33" customHeight="1">
      <c r="A505" s="35"/>
      <c r="B505" s="36"/>
      <c r="C505" s="170" t="s">
        <v>771</v>
      </c>
      <c r="D505" s="170" t="s">
        <v>132</v>
      </c>
      <c r="E505" s="171" t="s">
        <v>772</v>
      </c>
      <c r="F505" s="172" t="s">
        <v>773</v>
      </c>
      <c r="G505" s="173" t="s">
        <v>491</v>
      </c>
      <c r="H505" s="174">
        <v>28</v>
      </c>
      <c r="I505" s="175"/>
      <c r="J505" s="176">
        <f>ROUND(I505*H505,2)</f>
        <v>0</v>
      </c>
      <c r="K505" s="172" t="s">
        <v>136</v>
      </c>
      <c r="L505" s="40"/>
      <c r="M505" s="177" t="s">
        <v>19</v>
      </c>
      <c r="N505" s="178" t="s">
        <v>44</v>
      </c>
      <c r="O505" s="65"/>
      <c r="P505" s="179">
        <f>O505*H505</f>
        <v>0</v>
      </c>
      <c r="Q505" s="179">
        <v>0</v>
      </c>
      <c r="R505" s="179">
        <f>Q505*H505</f>
        <v>0</v>
      </c>
      <c r="S505" s="179">
        <v>0</v>
      </c>
      <c r="T505" s="180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81" t="s">
        <v>230</v>
      </c>
      <c r="AT505" s="181" t="s">
        <v>132</v>
      </c>
      <c r="AU505" s="181" t="s">
        <v>83</v>
      </c>
      <c r="AY505" s="18" t="s">
        <v>130</v>
      </c>
      <c r="BE505" s="182">
        <f>IF(N505="základní",J505,0)</f>
        <v>0</v>
      </c>
      <c r="BF505" s="182">
        <f>IF(N505="snížená",J505,0)</f>
        <v>0</v>
      </c>
      <c r="BG505" s="182">
        <f>IF(N505="zákl. přenesená",J505,0)</f>
        <v>0</v>
      </c>
      <c r="BH505" s="182">
        <f>IF(N505="sníž. přenesená",J505,0)</f>
        <v>0</v>
      </c>
      <c r="BI505" s="182">
        <f>IF(N505="nulová",J505,0)</f>
        <v>0</v>
      </c>
      <c r="BJ505" s="18" t="s">
        <v>81</v>
      </c>
      <c r="BK505" s="182">
        <f>ROUND(I505*H505,2)</f>
        <v>0</v>
      </c>
      <c r="BL505" s="18" t="s">
        <v>230</v>
      </c>
      <c r="BM505" s="181" t="s">
        <v>774</v>
      </c>
    </row>
    <row r="506" spans="1:47" s="2" customFormat="1" ht="11.25">
      <c r="A506" s="35"/>
      <c r="B506" s="36"/>
      <c r="C506" s="37"/>
      <c r="D506" s="183" t="s">
        <v>139</v>
      </c>
      <c r="E506" s="37"/>
      <c r="F506" s="184" t="s">
        <v>775</v>
      </c>
      <c r="G506" s="37"/>
      <c r="H506" s="37"/>
      <c r="I506" s="185"/>
      <c r="J506" s="37"/>
      <c r="K506" s="37"/>
      <c r="L506" s="40"/>
      <c r="M506" s="186"/>
      <c r="N506" s="187"/>
      <c r="O506" s="65"/>
      <c r="P506" s="65"/>
      <c r="Q506" s="65"/>
      <c r="R506" s="65"/>
      <c r="S506" s="65"/>
      <c r="T506" s="66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T506" s="18" t="s">
        <v>139</v>
      </c>
      <c r="AU506" s="18" t="s">
        <v>83</v>
      </c>
    </row>
    <row r="507" spans="1:65" s="2" customFormat="1" ht="37.9" customHeight="1">
      <c r="A507" s="35"/>
      <c r="B507" s="36"/>
      <c r="C507" s="170" t="s">
        <v>776</v>
      </c>
      <c r="D507" s="170" t="s">
        <v>132</v>
      </c>
      <c r="E507" s="171" t="s">
        <v>777</v>
      </c>
      <c r="F507" s="172" t="s">
        <v>778</v>
      </c>
      <c r="G507" s="173" t="s">
        <v>491</v>
      </c>
      <c r="H507" s="174">
        <v>28</v>
      </c>
      <c r="I507" s="175"/>
      <c r="J507" s="176">
        <f>ROUND(I507*H507,2)</f>
        <v>0</v>
      </c>
      <c r="K507" s="172" t="s">
        <v>136</v>
      </c>
      <c r="L507" s="40"/>
      <c r="M507" s="177" t="s">
        <v>19</v>
      </c>
      <c r="N507" s="178" t="s">
        <v>44</v>
      </c>
      <c r="O507" s="65"/>
      <c r="P507" s="179">
        <f>O507*H507</f>
        <v>0</v>
      </c>
      <c r="Q507" s="179">
        <v>0</v>
      </c>
      <c r="R507" s="179">
        <f>Q507*H507</f>
        <v>0</v>
      </c>
      <c r="S507" s="179">
        <v>0</v>
      </c>
      <c r="T507" s="180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81" t="s">
        <v>230</v>
      </c>
      <c r="AT507" s="181" t="s">
        <v>132</v>
      </c>
      <c r="AU507" s="181" t="s">
        <v>83</v>
      </c>
      <c r="AY507" s="18" t="s">
        <v>130</v>
      </c>
      <c r="BE507" s="182">
        <f>IF(N507="základní",J507,0)</f>
        <v>0</v>
      </c>
      <c r="BF507" s="182">
        <f>IF(N507="snížená",J507,0)</f>
        <v>0</v>
      </c>
      <c r="BG507" s="182">
        <f>IF(N507="zákl. přenesená",J507,0)</f>
        <v>0</v>
      </c>
      <c r="BH507" s="182">
        <f>IF(N507="sníž. přenesená",J507,0)</f>
        <v>0</v>
      </c>
      <c r="BI507" s="182">
        <f>IF(N507="nulová",J507,0)</f>
        <v>0</v>
      </c>
      <c r="BJ507" s="18" t="s">
        <v>81</v>
      </c>
      <c r="BK507" s="182">
        <f>ROUND(I507*H507,2)</f>
        <v>0</v>
      </c>
      <c r="BL507" s="18" t="s">
        <v>230</v>
      </c>
      <c r="BM507" s="181" t="s">
        <v>779</v>
      </c>
    </row>
    <row r="508" spans="1:47" s="2" customFormat="1" ht="11.25">
      <c r="A508" s="35"/>
      <c r="B508" s="36"/>
      <c r="C508" s="37"/>
      <c r="D508" s="183" t="s">
        <v>139</v>
      </c>
      <c r="E508" s="37"/>
      <c r="F508" s="184" t="s">
        <v>780</v>
      </c>
      <c r="G508" s="37"/>
      <c r="H508" s="37"/>
      <c r="I508" s="185"/>
      <c r="J508" s="37"/>
      <c r="K508" s="37"/>
      <c r="L508" s="40"/>
      <c r="M508" s="186"/>
      <c r="N508" s="187"/>
      <c r="O508" s="65"/>
      <c r="P508" s="65"/>
      <c r="Q508" s="65"/>
      <c r="R508" s="65"/>
      <c r="S508" s="65"/>
      <c r="T508" s="66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T508" s="18" t="s">
        <v>139</v>
      </c>
      <c r="AU508" s="18" t="s">
        <v>83</v>
      </c>
    </row>
    <row r="509" spans="1:65" s="2" customFormat="1" ht="37.9" customHeight="1">
      <c r="A509" s="35"/>
      <c r="B509" s="36"/>
      <c r="C509" s="170" t="s">
        <v>781</v>
      </c>
      <c r="D509" s="170" t="s">
        <v>132</v>
      </c>
      <c r="E509" s="171" t="s">
        <v>782</v>
      </c>
      <c r="F509" s="172" t="s">
        <v>783</v>
      </c>
      <c r="G509" s="173" t="s">
        <v>491</v>
      </c>
      <c r="H509" s="174">
        <v>4</v>
      </c>
      <c r="I509" s="175"/>
      <c r="J509" s="176">
        <f>ROUND(I509*H509,2)</f>
        <v>0</v>
      </c>
      <c r="K509" s="172" t="s">
        <v>136</v>
      </c>
      <c r="L509" s="40"/>
      <c r="M509" s="177" t="s">
        <v>19</v>
      </c>
      <c r="N509" s="178" t="s">
        <v>44</v>
      </c>
      <c r="O509" s="65"/>
      <c r="P509" s="179">
        <f>O509*H509</f>
        <v>0</v>
      </c>
      <c r="Q509" s="179">
        <v>0</v>
      </c>
      <c r="R509" s="179">
        <f>Q509*H509</f>
        <v>0</v>
      </c>
      <c r="S509" s="179">
        <v>0.0009</v>
      </c>
      <c r="T509" s="180">
        <f>S509*H509</f>
        <v>0.0036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81" t="s">
        <v>230</v>
      </c>
      <c r="AT509" s="181" t="s">
        <v>132</v>
      </c>
      <c r="AU509" s="181" t="s">
        <v>83</v>
      </c>
      <c r="AY509" s="18" t="s">
        <v>130</v>
      </c>
      <c r="BE509" s="182">
        <f>IF(N509="základní",J509,0)</f>
        <v>0</v>
      </c>
      <c r="BF509" s="182">
        <f>IF(N509="snížená",J509,0)</f>
        <v>0</v>
      </c>
      <c r="BG509" s="182">
        <f>IF(N509="zákl. přenesená",J509,0)</f>
        <v>0</v>
      </c>
      <c r="BH509" s="182">
        <f>IF(N509="sníž. přenesená",J509,0)</f>
        <v>0</v>
      </c>
      <c r="BI509" s="182">
        <f>IF(N509="nulová",J509,0)</f>
        <v>0</v>
      </c>
      <c r="BJ509" s="18" t="s">
        <v>81</v>
      </c>
      <c r="BK509" s="182">
        <f>ROUND(I509*H509,2)</f>
        <v>0</v>
      </c>
      <c r="BL509" s="18" t="s">
        <v>230</v>
      </c>
      <c r="BM509" s="181" t="s">
        <v>784</v>
      </c>
    </row>
    <row r="510" spans="1:47" s="2" customFormat="1" ht="11.25">
      <c r="A510" s="35"/>
      <c r="B510" s="36"/>
      <c r="C510" s="37"/>
      <c r="D510" s="183" t="s">
        <v>139</v>
      </c>
      <c r="E510" s="37"/>
      <c r="F510" s="184" t="s">
        <v>785</v>
      </c>
      <c r="G510" s="37"/>
      <c r="H510" s="37"/>
      <c r="I510" s="185"/>
      <c r="J510" s="37"/>
      <c r="K510" s="37"/>
      <c r="L510" s="40"/>
      <c r="M510" s="186"/>
      <c r="N510" s="187"/>
      <c r="O510" s="65"/>
      <c r="P510" s="65"/>
      <c r="Q510" s="65"/>
      <c r="R510" s="65"/>
      <c r="S510" s="65"/>
      <c r="T510" s="66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T510" s="18" t="s">
        <v>139</v>
      </c>
      <c r="AU510" s="18" t="s">
        <v>83</v>
      </c>
    </row>
    <row r="511" spans="1:65" s="2" customFormat="1" ht="37.9" customHeight="1">
      <c r="A511" s="35"/>
      <c r="B511" s="36"/>
      <c r="C511" s="170" t="s">
        <v>786</v>
      </c>
      <c r="D511" s="170" t="s">
        <v>132</v>
      </c>
      <c r="E511" s="171" t="s">
        <v>787</v>
      </c>
      <c r="F511" s="172" t="s">
        <v>788</v>
      </c>
      <c r="G511" s="173" t="s">
        <v>491</v>
      </c>
      <c r="H511" s="174">
        <v>2</v>
      </c>
      <c r="I511" s="175"/>
      <c r="J511" s="176">
        <f>ROUND(I511*H511,2)</f>
        <v>0</v>
      </c>
      <c r="K511" s="172" t="s">
        <v>136</v>
      </c>
      <c r="L511" s="40"/>
      <c r="M511" s="177" t="s">
        <v>19</v>
      </c>
      <c r="N511" s="178" t="s">
        <v>44</v>
      </c>
      <c r="O511" s="65"/>
      <c r="P511" s="179">
        <f>O511*H511</f>
        <v>0</v>
      </c>
      <c r="Q511" s="179">
        <v>0</v>
      </c>
      <c r="R511" s="179">
        <f>Q511*H511</f>
        <v>0</v>
      </c>
      <c r="S511" s="179">
        <v>0</v>
      </c>
      <c r="T511" s="180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81" t="s">
        <v>230</v>
      </c>
      <c r="AT511" s="181" t="s">
        <v>132</v>
      </c>
      <c r="AU511" s="181" t="s">
        <v>83</v>
      </c>
      <c r="AY511" s="18" t="s">
        <v>130</v>
      </c>
      <c r="BE511" s="182">
        <f>IF(N511="základní",J511,0)</f>
        <v>0</v>
      </c>
      <c r="BF511" s="182">
        <f>IF(N511="snížená",J511,0)</f>
        <v>0</v>
      </c>
      <c r="BG511" s="182">
        <f>IF(N511="zákl. přenesená",J511,0)</f>
        <v>0</v>
      </c>
      <c r="BH511" s="182">
        <f>IF(N511="sníž. přenesená",J511,0)</f>
        <v>0</v>
      </c>
      <c r="BI511" s="182">
        <f>IF(N511="nulová",J511,0)</f>
        <v>0</v>
      </c>
      <c r="BJ511" s="18" t="s">
        <v>81</v>
      </c>
      <c r="BK511" s="182">
        <f>ROUND(I511*H511,2)</f>
        <v>0</v>
      </c>
      <c r="BL511" s="18" t="s">
        <v>230</v>
      </c>
      <c r="BM511" s="181" t="s">
        <v>789</v>
      </c>
    </row>
    <row r="512" spans="1:47" s="2" customFormat="1" ht="11.25">
      <c r="A512" s="35"/>
      <c r="B512" s="36"/>
      <c r="C512" s="37"/>
      <c r="D512" s="183" t="s">
        <v>139</v>
      </c>
      <c r="E512" s="37"/>
      <c r="F512" s="184" t="s">
        <v>790</v>
      </c>
      <c r="G512" s="37"/>
      <c r="H512" s="37"/>
      <c r="I512" s="185"/>
      <c r="J512" s="37"/>
      <c r="K512" s="37"/>
      <c r="L512" s="40"/>
      <c r="M512" s="186"/>
      <c r="N512" s="187"/>
      <c r="O512" s="65"/>
      <c r="P512" s="65"/>
      <c r="Q512" s="65"/>
      <c r="R512" s="65"/>
      <c r="S512" s="65"/>
      <c r="T512" s="66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139</v>
      </c>
      <c r="AU512" s="18" t="s">
        <v>83</v>
      </c>
    </row>
    <row r="513" spans="1:47" s="2" customFormat="1" ht="19.5">
      <c r="A513" s="35"/>
      <c r="B513" s="36"/>
      <c r="C513" s="37"/>
      <c r="D513" s="190" t="s">
        <v>198</v>
      </c>
      <c r="E513" s="37"/>
      <c r="F513" s="211" t="s">
        <v>791</v>
      </c>
      <c r="G513" s="37"/>
      <c r="H513" s="37"/>
      <c r="I513" s="185"/>
      <c r="J513" s="37"/>
      <c r="K513" s="37"/>
      <c r="L513" s="40"/>
      <c r="M513" s="186"/>
      <c r="N513" s="187"/>
      <c r="O513" s="65"/>
      <c r="P513" s="65"/>
      <c r="Q513" s="65"/>
      <c r="R513" s="65"/>
      <c r="S513" s="65"/>
      <c r="T513" s="66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T513" s="18" t="s">
        <v>198</v>
      </c>
      <c r="AU513" s="18" t="s">
        <v>83</v>
      </c>
    </row>
    <row r="514" spans="1:65" s="2" customFormat="1" ht="24.2" customHeight="1">
      <c r="A514" s="35"/>
      <c r="B514" s="36"/>
      <c r="C514" s="170" t="s">
        <v>792</v>
      </c>
      <c r="D514" s="170" t="s">
        <v>132</v>
      </c>
      <c r="E514" s="171" t="s">
        <v>793</v>
      </c>
      <c r="F514" s="172" t="s">
        <v>794</v>
      </c>
      <c r="G514" s="173" t="s">
        <v>491</v>
      </c>
      <c r="H514" s="174">
        <v>1</v>
      </c>
      <c r="I514" s="175"/>
      <c r="J514" s="176">
        <f>ROUND(I514*H514,2)</f>
        <v>0</v>
      </c>
      <c r="K514" s="172" t="s">
        <v>136</v>
      </c>
      <c r="L514" s="40"/>
      <c r="M514" s="177" t="s">
        <v>19</v>
      </c>
      <c r="N514" s="178" t="s">
        <v>44</v>
      </c>
      <c r="O514" s="65"/>
      <c r="P514" s="179">
        <f>O514*H514</f>
        <v>0</v>
      </c>
      <c r="Q514" s="179">
        <v>0</v>
      </c>
      <c r="R514" s="179">
        <f>Q514*H514</f>
        <v>0</v>
      </c>
      <c r="S514" s="179">
        <v>0</v>
      </c>
      <c r="T514" s="180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81" t="s">
        <v>230</v>
      </c>
      <c r="AT514" s="181" t="s">
        <v>132</v>
      </c>
      <c r="AU514" s="181" t="s">
        <v>83</v>
      </c>
      <c r="AY514" s="18" t="s">
        <v>130</v>
      </c>
      <c r="BE514" s="182">
        <f>IF(N514="základní",J514,0)</f>
        <v>0</v>
      </c>
      <c r="BF514" s="182">
        <f>IF(N514="snížená",J514,0)</f>
        <v>0</v>
      </c>
      <c r="BG514" s="182">
        <f>IF(N514="zákl. přenesená",J514,0)</f>
        <v>0</v>
      </c>
      <c r="BH514" s="182">
        <f>IF(N514="sníž. přenesená",J514,0)</f>
        <v>0</v>
      </c>
      <c r="BI514" s="182">
        <f>IF(N514="nulová",J514,0)</f>
        <v>0</v>
      </c>
      <c r="BJ514" s="18" t="s">
        <v>81</v>
      </c>
      <c r="BK514" s="182">
        <f>ROUND(I514*H514,2)</f>
        <v>0</v>
      </c>
      <c r="BL514" s="18" t="s">
        <v>230</v>
      </c>
      <c r="BM514" s="181" t="s">
        <v>795</v>
      </c>
    </row>
    <row r="515" spans="1:47" s="2" customFormat="1" ht="11.25">
      <c r="A515" s="35"/>
      <c r="B515" s="36"/>
      <c r="C515" s="37"/>
      <c r="D515" s="183" t="s">
        <v>139</v>
      </c>
      <c r="E515" s="37"/>
      <c r="F515" s="184" t="s">
        <v>796</v>
      </c>
      <c r="G515" s="37"/>
      <c r="H515" s="37"/>
      <c r="I515" s="185"/>
      <c r="J515" s="37"/>
      <c r="K515" s="37"/>
      <c r="L515" s="40"/>
      <c r="M515" s="186"/>
      <c r="N515" s="187"/>
      <c r="O515" s="65"/>
      <c r="P515" s="65"/>
      <c r="Q515" s="65"/>
      <c r="R515" s="65"/>
      <c r="S515" s="65"/>
      <c r="T515" s="66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8" t="s">
        <v>139</v>
      </c>
      <c r="AU515" s="18" t="s">
        <v>83</v>
      </c>
    </row>
    <row r="516" spans="1:47" s="2" customFormat="1" ht="19.5">
      <c r="A516" s="35"/>
      <c r="B516" s="36"/>
      <c r="C516" s="37"/>
      <c r="D516" s="190" t="s">
        <v>198</v>
      </c>
      <c r="E516" s="37"/>
      <c r="F516" s="211" t="s">
        <v>797</v>
      </c>
      <c r="G516" s="37"/>
      <c r="H516" s="37"/>
      <c r="I516" s="185"/>
      <c r="J516" s="37"/>
      <c r="K516" s="37"/>
      <c r="L516" s="40"/>
      <c r="M516" s="186"/>
      <c r="N516" s="187"/>
      <c r="O516" s="65"/>
      <c r="P516" s="65"/>
      <c r="Q516" s="65"/>
      <c r="R516" s="65"/>
      <c r="S516" s="65"/>
      <c r="T516" s="66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T516" s="18" t="s">
        <v>198</v>
      </c>
      <c r="AU516" s="18" t="s">
        <v>83</v>
      </c>
    </row>
    <row r="517" spans="1:65" s="2" customFormat="1" ht="24.2" customHeight="1">
      <c r="A517" s="35"/>
      <c r="B517" s="36"/>
      <c r="C517" s="170" t="s">
        <v>798</v>
      </c>
      <c r="D517" s="170" t="s">
        <v>132</v>
      </c>
      <c r="E517" s="171" t="s">
        <v>799</v>
      </c>
      <c r="F517" s="172" t="s">
        <v>800</v>
      </c>
      <c r="G517" s="173" t="s">
        <v>491</v>
      </c>
      <c r="H517" s="174">
        <v>1</v>
      </c>
      <c r="I517" s="175"/>
      <c r="J517" s="176">
        <f>ROUND(I517*H517,2)</f>
        <v>0</v>
      </c>
      <c r="K517" s="172" t="s">
        <v>136</v>
      </c>
      <c r="L517" s="40"/>
      <c r="M517" s="177" t="s">
        <v>19</v>
      </c>
      <c r="N517" s="178" t="s">
        <v>44</v>
      </c>
      <c r="O517" s="65"/>
      <c r="P517" s="179">
        <f>O517*H517</f>
        <v>0</v>
      </c>
      <c r="Q517" s="179">
        <v>0</v>
      </c>
      <c r="R517" s="179">
        <f>Q517*H517</f>
        <v>0</v>
      </c>
      <c r="S517" s="179">
        <v>0</v>
      </c>
      <c r="T517" s="180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181" t="s">
        <v>230</v>
      </c>
      <c r="AT517" s="181" t="s">
        <v>132</v>
      </c>
      <c r="AU517" s="181" t="s">
        <v>83</v>
      </c>
      <c r="AY517" s="18" t="s">
        <v>130</v>
      </c>
      <c r="BE517" s="182">
        <f>IF(N517="základní",J517,0)</f>
        <v>0</v>
      </c>
      <c r="BF517" s="182">
        <f>IF(N517="snížená",J517,0)</f>
        <v>0</v>
      </c>
      <c r="BG517" s="182">
        <f>IF(N517="zákl. přenesená",J517,0)</f>
        <v>0</v>
      </c>
      <c r="BH517" s="182">
        <f>IF(N517="sníž. přenesená",J517,0)</f>
        <v>0</v>
      </c>
      <c r="BI517" s="182">
        <f>IF(N517="nulová",J517,0)</f>
        <v>0</v>
      </c>
      <c r="BJ517" s="18" t="s">
        <v>81</v>
      </c>
      <c r="BK517" s="182">
        <f>ROUND(I517*H517,2)</f>
        <v>0</v>
      </c>
      <c r="BL517" s="18" t="s">
        <v>230</v>
      </c>
      <c r="BM517" s="181" t="s">
        <v>801</v>
      </c>
    </row>
    <row r="518" spans="1:47" s="2" customFormat="1" ht="11.25">
      <c r="A518" s="35"/>
      <c r="B518" s="36"/>
      <c r="C518" s="37"/>
      <c r="D518" s="183" t="s">
        <v>139</v>
      </c>
      <c r="E518" s="37"/>
      <c r="F518" s="184" t="s">
        <v>802</v>
      </c>
      <c r="G518" s="37"/>
      <c r="H518" s="37"/>
      <c r="I518" s="185"/>
      <c r="J518" s="37"/>
      <c r="K518" s="37"/>
      <c r="L518" s="40"/>
      <c r="M518" s="186"/>
      <c r="N518" s="187"/>
      <c r="O518" s="65"/>
      <c r="P518" s="65"/>
      <c r="Q518" s="65"/>
      <c r="R518" s="65"/>
      <c r="S518" s="65"/>
      <c r="T518" s="66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T518" s="18" t="s">
        <v>139</v>
      </c>
      <c r="AU518" s="18" t="s">
        <v>83</v>
      </c>
    </row>
    <row r="519" spans="1:47" s="2" customFormat="1" ht="19.5">
      <c r="A519" s="35"/>
      <c r="B519" s="36"/>
      <c r="C519" s="37"/>
      <c r="D519" s="190" t="s">
        <v>198</v>
      </c>
      <c r="E519" s="37"/>
      <c r="F519" s="211" t="s">
        <v>797</v>
      </c>
      <c r="G519" s="37"/>
      <c r="H519" s="37"/>
      <c r="I519" s="185"/>
      <c r="J519" s="37"/>
      <c r="K519" s="37"/>
      <c r="L519" s="40"/>
      <c r="M519" s="186"/>
      <c r="N519" s="187"/>
      <c r="O519" s="65"/>
      <c r="P519" s="65"/>
      <c r="Q519" s="65"/>
      <c r="R519" s="65"/>
      <c r="S519" s="65"/>
      <c r="T519" s="66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8" t="s">
        <v>198</v>
      </c>
      <c r="AU519" s="18" t="s">
        <v>83</v>
      </c>
    </row>
    <row r="520" spans="1:65" s="2" customFormat="1" ht="49.15" customHeight="1">
      <c r="A520" s="35"/>
      <c r="B520" s="36"/>
      <c r="C520" s="170" t="s">
        <v>803</v>
      </c>
      <c r="D520" s="170" t="s">
        <v>132</v>
      </c>
      <c r="E520" s="171" t="s">
        <v>804</v>
      </c>
      <c r="F520" s="172" t="s">
        <v>805</v>
      </c>
      <c r="G520" s="173" t="s">
        <v>491</v>
      </c>
      <c r="H520" s="174">
        <v>3</v>
      </c>
      <c r="I520" s="175"/>
      <c r="J520" s="176">
        <f>ROUND(I520*H520,2)</f>
        <v>0</v>
      </c>
      <c r="K520" s="172" t="s">
        <v>136</v>
      </c>
      <c r="L520" s="40"/>
      <c r="M520" s="177" t="s">
        <v>19</v>
      </c>
      <c r="N520" s="178" t="s">
        <v>44</v>
      </c>
      <c r="O520" s="65"/>
      <c r="P520" s="179">
        <f>O520*H520</f>
        <v>0</v>
      </c>
      <c r="Q520" s="179">
        <v>0</v>
      </c>
      <c r="R520" s="179">
        <f>Q520*H520</f>
        <v>0</v>
      </c>
      <c r="S520" s="179">
        <v>0</v>
      </c>
      <c r="T520" s="180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81" t="s">
        <v>230</v>
      </c>
      <c r="AT520" s="181" t="s">
        <v>132</v>
      </c>
      <c r="AU520" s="181" t="s">
        <v>83</v>
      </c>
      <c r="AY520" s="18" t="s">
        <v>130</v>
      </c>
      <c r="BE520" s="182">
        <f>IF(N520="základní",J520,0)</f>
        <v>0</v>
      </c>
      <c r="BF520" s="182">
        <f>IF(N520="snížená",J520,0)</f>
        <v>0</v>
      </c>
      <c r="BG520" s="182">
        <f>IF(N520="zákl. přenesená",J520,0)</f>
        <v>0</v>
      </c>
      <c r="BH520" s="182">
        <f>IF(N520="sníž. přenesená",J520,0)</f>
        <v>0</v>
      </c>
      <c r="BI520" s="182">
        <f>IF(N520="nulová",J520,0)</f>
        <v>0</v>
      </c>
      <c r="BJ520" s="18" t="s">
        <v>81</v>
      </c>
      <c r="BK520" s="182">
        <f>ROUND(I520*H520,2)</f>
        <v>0</v>
      </c>
      <c r="BL520" s="18" t="s">
        <v>230</v>
      </c>
      <c r="BM520" s="181" t="s">
        <v>806</v>
      </c>
    </row>
    <row r="521" spans="1:47" s="2" customFormat="1" ht="11.25">
      <c r="A521" s="35"/>
      <c r="B521" s="36"/>
      <c r="C521" s="37"/>
      <c r="D521" s="183" t="s">
        <v>139</v>
      </c>
      <c r="E521" s="37"/>
      <c r="F521" s="184" t="s">
        <v>807</v>
      </c>
      <c r="G521" s="37"/>
      <c r="H521" s="37"/>
      <c r="I521" s="185"/>
      <c r="J521" s="37"/>
      <c r="K521" s="37"/>
      <c r="L521" s="40"/>
      <c r="M521" s="186"/>
      <c r="N521" s="187"/>
      <c r="O521" s="65"/>
      <c r="P521" s="65"/>
      <c r="Q521" s="65"/>
      <c r="R521" s="65"/>
      <c r="S521" s="65"/>
      <c r="T521" s="66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T521" s="18" t="s">
        <v>139</v>
      </c>
      <c r="AU521" s="18" t="s">
        <v>83</v>
      </c>
    </row>
    <row r="522" spans="1:65" s="2" customFormat="1" ht="24.2" customHeight="1">
      <c r="A522" s="35"/>
      <c r="B522" s="36"/>
      <c r="C522" s="212" t="s">
        <v>808</v>
      </c>
      <c r="D522" s="212" t="s">
        <v>213</v>
      </c>
      <c r="E522" s="213" t="s">
        <v>809</v>
      </c>
      <c r="F522" s="214" t="s">
        <v>810</v>
      </c>
      <c r="G522" s="215" t="s">
        <v>491</v>
      </c>
      <c r="H522" s="216">
        <v>3</v>
      </c>
      <c r="I522" s="217"/>
      <c r="J522" s="218">
        <f>ROUND(I522*H522,2)</f>
        <v>0</v>
      </c>
      <c r="K522" s="214" t="s">
        <v>492</v>
      </c>
      <c r="L522" s="219"/>
      <c r="M522" s="220" t="s">
        <v>19</v>
      </c>
      <c r="N522" s="221" t="s">
        <v>44</v>
      </c>
      <c r="O522" s="65"/>
      <c r="P522" s="179">
        <f>O522*H522</f>
        <v>0</v>
      </c>
      <c r="Q522" s="179">
        <v>0.00057</v>
      </c>
      <c r="R522" s="179">
        <f>Q522*H522</f>
        <v>0.00171</v>
      </c>
      <c r="S522" s="179">
        <v>0</v>
      </c>
      <c r="T522" s="180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81" t="s">
        <v>338</v>
      </c>
      <c r="AT522" s="181" t="s">
        <v>213</v>
      </c>
      <c r="AU522" s="181" t="s">
        <v>83</v>
      </c>
      <c r="AY522" s="18" t="s">
        <v>130</v>
      </c>
      <c r="BE522" s="182">
        <f>IF(N522="základní",J522,0)</f>
        <v>0</v>
      </c>
      <c r="BF522" s="182">
        <f>IF(N522="snížená",J522,0)</f>
        <v>0</v>
      </c>
      <c r="BG522" s="182">
        <f>IF(N522="zákl. přenesená",J522,0)</f>
        <v>0</v>
      </c>
      <c r="BH522" s="182">
        <f>IF(N522="sníž. přenesená",J522,0)</f>
        <v>0</v>
      </c>
      <c r="BI522" s="182">
        <f>IF(N522="nulová",J522,0)</f>
        <v>0</v>
      </c>
      <c r="BJ522" s="18" t="s">
        <v>81</v>
      </c>
      <c r="BK522" s="182">
        <f>ROUND(I522*H522,2)</f>
        <v>0</v>
      </c>
      <c r="BL522" s="18" t="s">
        <v>230</v>
      </c>
      <c r="BM522" s="181" t="s">
        <v>811</v>
      </c>
    </row>
    <row r="523" spans="1:65" s="2" customFormat="1" ht="24.2" customHeight="1">
      <c r="A523" s="35"/>
      <c r="B523" s="36"/>
      <c r="C523" s="170" t="s">
        <v>812</v>
      </c>
      <c r="D523" s="170" t="s">
        <v>132</v>
      </c>
      <c r="E523" s="171" t="s">
        <v>813</v>
      </c>
      <c r="F523" s="172" t="s">
        <v>814</v>
      </c>
      <c r="G523" s="173" t="s">
        <v>283</v>
      </c>
      <c r="H523" s="174">
        <v>39</v>
      </c>
      <c r="I523" s="175"/>
      <c r="J523" s="176">
        <f>ROUND(I523*H523,2)</f>
        <v>0</v>
      </c>
      <c r="K523" s="172" t="s">
        <v>136</v>
      </c>
      <c r="L523" s="40"/>
      <c r="M523" s="177" t="s">
        <v>19</v>
      </c>
      <c r="N523" s="178" t="s">
        <v>44</v>
      </c>
      <c r="O523" s="65"/>
      <c r="P523" s="179">
        <f>O523*H523</f>
        <v>0</v>
      </c>
      <c r="Q523" s="179">
        <v>0</v>
      </c>
      <c r="R523" s="179">
        <f>Q523*H523</f>
        <v>0</v>
      </c>
      <c r="S523" s="179">
        <v>0</v>
      </c>
      <c r="T523" s="180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81" t="s">
        <v>230</v>
      </c>
      <c r="AT523" s="181" t="s">
        <v>132</v>
      </c>
      <c r="AU523" s="181" t="s">
        <v>83</v>
      </c>
      <c r="AY523" s="18" t="s">
        <v>130</v>
      </c>
      <c r="BE523" s="182">
        <f>IF(N523="základní",J523,0)</f>
        <v>0</v>
      </c>
      <c r="BF523" s="182">
        <f>IF(N523="snížená",J523,0)</f>
        <v>0</v>
      </c>
      <c r="BG523" s="182">
        <f>IF(N523="zákl. přenesená",J523,0)</f>
        <v>0</v>
      </c>
      <c r="BH523" s="182">
        <f>IF(N523="sníž. přenesená",J523,0)</f>
        <v>0</v>
      </c>
      <c r="BI523" s="182">
        <f>IF(N523="nulová",J523,0)</f>
        <v>0</v>
      </c>
      <c r="BJ523" s="18" t="s">
        <v>81</v>
      </c>
      <c r="BK523" s="182">
        <f>ROUND(I523*H523,2)</f>
        <v>0</v>
      </c>
      <c r="BL523" s="18" t="s">
        <v>230</v>
      </c>
      <c r="BM523" s="181" t="s">
        <v>815</v>
      </c>
    </row>
    <row r="524" spans="1:47" s="2" customFormat="1" ht="11.25">
      <c r="A524" s="35"/>
      <c r="B524" s="36"/>
      <c r="C524" s="37"/>
      <c r="D524" s="183" t="s">
        <v>139</v>
      </c>
      <c r="E524" s="37"/>
      <c r="F524" s="184" t="s">
        <v>816</v>
      </c>
      <c r="G524" s="37"/>
      <c r="H524" s="37"/>
      <c r="I524" s="185"/>
      <c r="J524" s="37"/>
      <c r="K524" s="37"/>
      <c r="L524" s="40"/>
      <c r="M524" s="186"/>
      <c r="N524" s="187"/>
      <c r="O524" s="65"/>
      <c r="P524" s="65"/>
      <c r="Q524" s="65"/>
      <c r="R524" s="65"/>
      <c r="S524" s="65"/>
      <c r="T524" s="66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T524" s="18" t="s">
        <v>139</v>
      </c>
      <c r="AU524" s="18" t="s">
        <v>83</v>
      </c>
    </row>
    <row r="525" spans="1:47" s="2" customFormat="1" ht="19.5">
      <c r="A525" s="35"/>
      <c r="B525" s="36"/>
      <c r="C525" s="37"/>
      <c r="D525" s="190" t="s">
        <v>198</v>
      </c>
      <c r="E525" s="37"/>
      <c r="F525" s="211" t="s">
        <v>817</v>
      </c>
      <c r="G525" s="37"/>
      <c r="H525" s="37"/>
      <c r="I525" s="185"/>
      <c r="J525" s="37"/>
      <c r="K525" s="37"/>
      <c r="L525" s="40"/>
      <c r="M525" s="186"/>
      <c r="N525" s="187"/>
      <c r="O525" s="65"/>
      <c r="P525" s="65"/>
      <c r="Q525" s="65"/>
      <c r="R525" s="65"/>
      <c r="S525" s="65"/>
      <c r="T525" s="66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198</v>
      </c>
      <c r="AU525" s="18" t="s">
        <v>83</v>
      </c>
    </row>
    <row r="526" spans="2:51" s="13" customFormat="1" ht="11.25">
      <c r="B526" s="188"/>
      <c r="C526" s="189"/>
      <c r="D526" s="190" t="s">
        <v>141</v>
      </c>
      <c r="E526" s="191" t="s">
        <v>19</v>
      </c>
      <c r="F526" s="192" t="s">
        <v>818</v>
      </c>
      <c r="G526" s="189"/>
      <c r="H526" s="193">
        <v>39</v>
      </c>
      <c r="I526" s="194"/>
      <c r="J526" s="189"/>
      <c r="K526" s="189"/>
      <c r="L526" s="195"/>
      <c r="M526" s="196"/>
      <c r="N526" s="197"/>
      <c r="O526" s="197"/>
      <c r="P526" s="197"/>
      <c r="Q526" s="197"/>
      <c r="R526" s="197"/>
      <c r="S526" s="197"/>
      <c r="T526" s="198"/>
      <c r="AT526" s="199" t="s">
        <v>141</v>
      </c>
      <c r="AU526" s="199" t="s">
        <v>83</v>
      </c>
      <c r="AV526" s="13" t="s">
        <v>83</v>
      </c>
      <c r="AW526" s="13" t="s">
        <v>143</v>
      </c>
      <c r="AX526" s="13" t="s">
        <v>81</v>
      </c>
      <c r="AY526" s="199" t="s">
        <v>130</v>
      </c>
    </row>
    <row r="527" spans="1:65" s="2" customFormat="1" ht="16.5" customHeight="1">
      <c r="A527" s="35"/>
      <c r="B527" s="36"/>
      <c r="C527" s="212" t="s">
        <v>819</v>
      </c>
      <c r="D527" s="212" t="s">
        <v>213</v>
      </c>
      <c r="E527" s="213" t="s">
        <v>820</v>
      </c>
      <c r="F527" s="214" t="s">
        <v>821</v>
      </c>
      <c r="G527" s="215" t="s">
        <v>216</v>
      </c>
      <c r="H527" s="216">
        <v>9.75</v>
      </c>
      <c r="I527" s="217"/>
      <c r="J527" s="218">
        <f>ROUND(I527*H527,2)</f>
        <v>0</v>
      </c>
      <c r="K527" s="214" t="s">
        <v>136</v>
      </c>
      <c r="L527" s="219"/>
      <c r="M527" s="220" t="s">
        <v>19</v>
      </c>
      <c r="N527" s="221" t="s">
        <v>44</v>
      </c>
      <c r="O527" s="65"/>
      <c r="P527" s="179">
        <f>O527*H527</f>
        <v>0</v>
      </c>
      <c r="Q527" s="179">
        <v>0.001</v>
      </c>
      <c r="R527" s="179">
        <f>Q527*H527</f>
        <v>0.00975</v>
      </c>
      <c r="S527" s="179">
        <v>0</v>
      </c>
      <c r="T527" s="180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181" t="s">
        <v>338</v>
      </c>
      <c r="AT527" s="181" t="s">
        <v>213</v>
      </c>
      <c r="AU527" s="181" t="s">
        <v>83</v>
      </c>
      <c r="AY527" s="18" t="s">
        <v>130</v>
      </c>
      <c r="BE527" s="182">
        <f>IF(N527="základní",J527,0)</f>
        <v>0</v>
      </c>
      <c r="BF527" s="182">
        <f>IF(N527="snížená",J527,0)</f>
        <v>0</v>
      </c>
      <c r="BG527" s="182">
        <f>IF(N527="zákl. přenesená",J527,0)</f>
        <v>0</v>
      </c>
      <c r="BH527" s="182">
        <f>IF(N527="sníž. přenesená",J527,0)</f>
        <v>0</v>
      </c>
      <c r="BI527" s="182">
        <f>IF(N527="nulová",J527,0)</f>
        <v>0</v>
      </c>
      <c r="BJ527" s="18" t="s">
        <v>81</v>
      </c>
      <c r="BK527" s="182">
        <f>ROUND(I527*H527,2)</f>
        <v>0</v>
      </c>
      <c r="BL527" s="18" t="s">
        <v>230</v>
      </c>
      <c r="BM527" s="181" t="s">
        <v>822</v>
      </c>
    </row>
    <row r="528" spans="2:51" s="13" customFormat="1" ht="11.25">
      <c r="B528" s="188"/>
      <c r="C528" s="189"/>
      <c r="D528" s="190" t="s">
        <v>141</v>
      </c>
      <c r="E528" s="191" t="s">
        <v>19</v>
      </c>
      <c r="F528" s="192" t="s">
        <v>823</v>
      </c>
      <c r="G528" s="189"/>
      <c r="H528" s="193">
        <v>9.75</v>
      </c>
      <c r="I528" s="194"/>
      <c r="J528" s="189"/>
      <c r="K528" s="189"/>
      <c r="L528" s="195"/>
      <c r="M528" s="196"/>
      <c r="N528" s="197"/>
      <c r="O528" s="197"/>
      <c r="P528" s="197"/>
      <c r="Q528" s="197"/>
      <c r="R528" s="197"/>
      <c r="S528" s="197"/>
      <c r="T528" s="198"/>
      <c r="AT528" s="199" t="s">
        <v>141</v>
      </c>
      <c r="AU528" s="199" t="s">
        <v>83</v>
      </c>
      <c r="AV528" s="13" t="s">
        <v>83</v>
      </c>
      <c r="AW528" s="13" t="s">
        <v>143</v>
      </c>
      <c r="AX528" s="13" t="s">
        <v>81</v>
      </c>
      <c r="AY528" s="199" t="s">
        <v>130</v>
      </c>
    </row>
    <row r="529" spans="1:65" s="2" customFormat="1" ht="16.5" customHeight="1">
      <c r="A529" s="35"/>
      <c r="B529" s="36"/>
      <c r="C529" s="170" t="s">
        <v>824</v>
      </c>
      <c r="D529" s="170" t="s">
        <v>132</v>
      </c>
      <c r="E529" s="171" t="s">
        <v>825</v>
      </c>
      <c r="F529" s="172" t="s">
        <v>826</v>
      </c>
      <c r="G529" s="173" t="s">
        <v>491</v>
      </c>
      <c r="H529" s="174">
        <v>18</v>
      </c>
      <c r="I529" s="175"/>
      <c r="J529" s="176">
        <f>ROUND(I529*H529,2)</f>
        <v>0</v>
      </c>
      <c r="K529" s="172" t="s">
        <v>136</v>
      </c>
      <c r="L529" s="40"/>
      <c r="M529" s="177" t="s">
        <v>19</v>
      </c>
      <c r="N529" s="178" t="s">
        <v>44</v>
      </c>
      <c r="O529" s="65"/>
      <c r="P529" s="179">
        <f>O529*H529</f>
        <v>0</v>
      </c>
      <c r="Q529" s="179">
        <v>0</v>
      </c>
      <c r="R529" s="179">
        <f>Q529*H529</f>
        <v>0</v>
      </c>
      <c r="S529" s="179">
        <v>0</v>
      </c>
      <c r="T529" s="180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181" t="s">
        <v>230</v>
      </c>
      <c r="AT529" s="181" t="s">
        <v>132</v>
      </c>
      <c r="AU529" s="181" t="s">
        <v>83</v>
      </c>
      <c r="AY529" s="18" t="s">
        <v>130</v>
      </c>
      <c r="BE529" s="182">
        <f>IF(N529="základní",J529,0)</f>
        <v>0</v>
      </c>
      <c r="BF529" s="182">
        <f>IF(N529="snížená",J529,0)</f>
        <v>0</v>
      </c>
      <c r="BG529" s="182">
        <f>IF(N529="zákl. přenesená",J529,0)</f>
        <v>0</v>
      </c>
      <c r="BH529" s="182">
        <f>IF(N529="sníž. přenesená",J529,0)</f>
        <v>0</v>
      </c>
      <c r="BI529" s="182">
        <f>IF(N529="nulová",J529,0)</f>
        <v>0</v>
      </c>
      <c r="BJ529" s="18" t="s">
        <v>81</v>
      </c>
      <c r="BK529" s="182">
        <f>ROUND(I529*H529,2)</f>
        <v>0</v>
      </c>
      <c r="BL529" s="18" t="s">
        <v>230</v>
      </c>
      <c r="BM529" s="181" t="s">
        <v>827</v>
      </c>
    </row>
    <row r="530" spans="1:47" s="2" customFormat="1" ht="11.25">
      <c r="A530" s="35"/>
      <c r="B530" s="36"/>
      <c r="C530" s="37"/>
      <c r="D530" s="183" t="s">
        <v>139</v>
      </c>
      <c r="E530" s="37"/>
      <c r="F530" s="184" t="s">
        <v>828</v>
      </c>
      <c r="G530" s="37"/>
      <c r="H530" s="37"/>
      <c r="I530" s="185"/>
      <c r="J530" s="37"/>
      <c r="K530" s="37"/>
      <c r="L530" s="40"/>
      <c r="M530" s="186"/>
      <c r="N530" s="187"/>
      <c r="O530" s="65"/>
      <c r="P530" s="65"/>
      <c r="Q530" s="65"/>
      <c r="R530" s="65"/>
      <c r="S530" s="65"/>
      <c r="T530" s="66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T530" s="18" t="s">
        <v>139</v>
      </c>
      <c r="AU530" s="18" t="s">
        <v>83</v>
      </c>
    </row>
    <row r="531" spans="1:65" s="2" customFormat="1" ht="16.5" customHeight="1">
      <c r="A531" s="35"/>
      <c r="B531" s="36"/>
      <c r="C531" s="212" t="s">
        <v>293</v>
      </c>
      <c r="D531" s="212" t="s">
        <v>213</v>
      </c>
      <c r="E531" s="213" t="s">
        <v>829</v>
      </c>
      <c r="F531" s="214" t="s">
        <v>830</v>
      </c>
      <c r="G531" s="215" t="s">
        <v>491</v>
      </c>
      <c r="H531" s="216">
        <v>18</v>
      </c>
      <c r="I531" s="217"/>
      <c r="J531" s="218">
        <f>ROUND(I531*H531,2)</f>
        <v>0</v>
      </c>
      <c r="K531" s="214" t="s">
        <v>136</v>
      </c>
      <c r="L531" s="219"/>
      <c r="M531" s="220" t="s">
        <v>19</v>
      </c>
      <c r="N531" s="221" t="s">
        <v>44</v>
      </c>
      <c r="O531" s="65"/>
      <c r="P531" s="179">
        <f>O531*H531</f>
        <v>0</v>
      </c>
      <c r="Q531" s="179">
        <v>8E-05</v>
      </c>
      <c r="R531" s="179">
        <f>Q531*H531</f>
        <v>0.00144</v>
      </c>
      <c r="S531" s="179">
        <v>0</v>
      </c>
      <c r="T531" s="180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81" t="s">
        <v>338</v>
      </c>
      <c r="AT531" s="181" t="s">
        <v>213</v>
      </c>
      <c r="AU531" s="181" t="s">
        <v>83</v>
      </c>
      <c r="AY531" s="18" t="s">
        <v>130</v>
      </c>
      <c r="BE531" s="182">
        <f>IF(N531="základní",J531,0)</f>
        <v>0</v>
      </c>
      <c r="BF531" s="182">
        <f>IF(N531="snížená",J531,0)</f>
        <v>0</v>
      </c>
      <c r="BG531" s="182">
        <f>IF(N531="zákl. přenesená",J531,0)</f>
        <v>0</v>
      </c>
      <c r="BH531" s="182">
        <f>IF(N531="sníž. přenesená",J531,0)</f>
        <v>0</v>
      </c>
      <c r="BI531" s="182">
        <f>IF(N531="nulová",J531,0)</f>
        <v>0</v>
      </c>
      <c r="BJ531" s="18" t="s">
        <v>81</v>
      </c>
      <c r="BK531" s="182">
        <f>ROUND(I531*H531,2)</f>
        <v>0</v>
      </c>
      <c r="BL531" s="18" t="s">
        <v>230</v>
      </c>
      <c r="BM531" s="181" t="s">
        <v>831</v>
      </c>
    </row>
    <row r="532" spans="1:65" s="2" customFormat="1" ht="24.2" customHeight="1">
      <c r="A532" s="35"/>
      <c r="B532" s="36"/>
      <c r="C532" s="170" t="s">
        <v>832</v>
      </c>
      <c r="D532" s="170" t="s">
        <v>132</v>
      </c>
      <c r="E532" s="171" t="s">
        <v>833</v>
      </c>
      <c r="F532" s="172" t="s">
        <v>834</v>
      </c>
      <c r="G532" s="173" t="s">
        <v>491</v>
      </c>
      <c r="H532" s="174">
        <v>6</v>
      </c>
      <c r="I532" s="175"/>
      <c r="J532" s="176">
        <f>ROUND(I532*H532,2)</f>
        <v>0</v>
      </c>
      <c r="K532" s="172" t="s">
        <v>136</v>
      </c>
      <c r="L532" s="40"/>
      <c r="M532" s="177" t="s">
        <v>19</v>
      </c>
      <c r="N532" s="178" t="s">
        <v>44</v>
      </c>
      <c r="O532" s="65"/>
      <c r="P532" s="179">
        <f>O532*H532</f>
        <v>0</v>
      </c>
      <c r="Q532" s="179">
        <v>0</v>
      </c>
      <c r="R532" s="179">
        <f>Q532*H532</f>
        <v>0</v>
      </c>
      <c r="S532" s="179">
        <v>0</v>
      </c>
      <c r="T532" s="180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81" t="s">
        <v>230</v>
      </c>
      <c r="AT532" s="181" t="s">
        <v>132</v>
      </c>
      <c r="AU532" s="181" t="s">
        <v>83</v>
      </c>
      <c r="AY532" s="18" t="s">
        <v>130</v>
      </c>
      <c r="BE532" s="182">
        <f>IF(N532="základní",J532,0)</f>
        <v>0</v>
      </c>
      <c r="BF532" s="182">
        <f>IF(N532="snížená",J532,0)</f>
        <v>0</v>
      </c>
      <c r="BG532" s="182">
        <f>IF(N532="zákl. přenesená",J532,0)</f>
        <v>0</v>
      </c>
      <c r="BH532" s="182">
        <f>IF(N532="sníž. přenesená",J532,0)</f>
        <v>0</v>
      </c>
      <c r="BI532" s="182">
        <f>IF(N532="nulová",J532,0)</f>
        <v>0</v>
      </c>
      <c r="BJ532" s="18" t="s">
        <v>81</v>
      </c>
      <c r="BK532" s="182">
        <f>ROUND(I532*H532,2)</f>
        <v>0</v>
      </c>
      <c r="BL532" s="18" t="s">
        <v>230</v>
      </c>
      <c r="BM532" s="181" t="s">
        <v>835</v>
      </c>
    </row>
    <row r="533" spans="1:47" s="2" customFormat="1" ht="11.25">
      <c r="A533" s="35"/>
      <c r="B533" s="36"/>
      <c r="C533" s="37"/>
      <c r="D533" s="183" t="s">
        <v>139</v>
      </c>
      <c r="E533" s="37"/>
      <c r="F533" s="184" t="s">
        <v>836</v>
      </c>
      <c r="G533" s="37"/>
      <c r="H533" s="37"/>
      <c r="I533" s="185"/>
      <c r="J533" s="37"/>
      <c r="K533" s="37"/>
      <c r="L533" s="40"/>
      <c r="M533" s="186"/>
      <c r="N533" s="187"/>
      <c r="O533" s="65"/>
      <c r="P533" s="65"/>
      <c r="Q533" s="65"/>
      <c r="R533" s="65"/>
      <c r="S533" s="65"/>
      <c r="T533" s="66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T533" s="18" t="s">
        <v>139</v>
      </c>
      <c r="AU533" s="18" t="s">
        <v>83</v>
      </c>
    </row>
    <row r="534" spans="1:65" s="2" customFormat="1" ht="21.75" customHeight="1">
      <c r="A534" s="35"/>
      <c r="B534" s="36"/>
      <c r="C534" s="212" t="s">
        <v>837</v>
      </c>
      <c r="D534" s="212" t="s">
        <v>213</v>
      </c>
      <c r="E534" s="213" t="s">
        <v>838</v>
      </c>
      <c r="F534" s="214" t="s">
        <v>839</v>
      </c>
      <c r="G534" s="215" t="s">
        <v>491</v>
      </c>
      <c r="H534" s="216">
        <v>6</v>
      </c>
      <c r="I534" s="217"/>
      <c r="J534" s="218">
        <f>ROUND(I534*H534,2)</f>
        <v>0</v>
      </c>
      <c r="K534" s="214" t="s">
        <v>136</v>
      </c>
      <c r="L534" s="219"/>
      <c r="M534" s="220" t="s">
        <v>19</v>
      </c>
      <c r="N534" s="221" t="s">
        <v>44</v>
      </c>
      <c r="O534" s="65"/>
      <c r="P534" s="179">
        <f>O534*H534</f>
        <v>0</v>
      </c>
      <c r="Q534" s="179">
        <v>0.0042</v>
      </c>
      <c r="R534" s="179">
        <f>Q534*H534</f>
        <v>0.0252</v>
      </c>
      <c r="S534" s="179">
        <v>0</v>
      </c>
      <c r="T534" s="180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81" t="s">
        <v>338</v>
      </c>
      <c r="AT534" s="181" t="s">
        <v>213</v>
      </c>
      <c r="AU534" s="181" t="s">
        <v>83</v>
      </c>
      <c r="AY534" s="18" t="s">
        <v>130</v>
      </c>
      <c r="BE534" s="182">
        <f>IF(N534="základní",J534,0)</f>
        <v>0</v>
      </c>
      <c r="BF534" s="182">
        <f>IF(N534="snížená",J534,0)</f>
        <v>0</v>
      </c>
      <c r="BG534" s="182">
        <f>IF(N534="zákl. přenesená",J534,0)</f>
        <v>0</v>
      </c>
      <c r="BH534" s="182">
        <f>IF(N534="sníž. přenesená",J534,0)</f>
        <v>0</v>
      </c>
      <c r="BI534" s="182">
        <f>IF(N534="nulová",J534,0)</f>
        <v>0</v>
      </c>
      <c r="BJ534" s="18" t="s">
        <v>81</v>
      </c>
      <c r="BK534" s="182">
        <f>ROUND(I534*H534,2)</f>
        <v>0</v>
      </c>
      <c r="BL534" s="18" t="s">
        <v>230</v>
      </c>
      <c r="BM534" s="181" t="s">
        <v>840</v>
      </c>
    </row>
    <row r="535" spans="1:65" s="2" customFormat="1" ht="37.9" customHeight="1">
      <c r="A535" s="35"/>
      <c r="B535" s="36"/>
      <c r="C535" s="170" t="s">
        <v>841</v>
      </c>
      <c r="D535" s="170" t="s">
        <v>132</v>
      </c>
      <c r="E535" s="171" t="s">
        <v>842</v>
      </c>
      <c r="F535" s="172" t="s">
        <v>843</v>
      </c>
      <c r="G535" s="173" t="s">
        <v>283</v>
      </c>
      <c r="H535" s="174">
        <v>39</v>
      </c>
      <c r="I535" s="175"/>
      <c r="J535" s="176">
        <f>ROUND(I535*H535,2)</f>
        <v>0</v>
      </c>
      <c r="K535" s="172" t="s">
        <v>136</v>
      </c>
      <c r="L535" s="40"/>
      <c r="M535" s="177" t="s">
        <v>19</v>
      </c>
      <c r="N535" s="178" t="s">
        <v>44</v>
      </c>
      <c r="O535" s="65"/>
      <c r="P535" s="179">
        <f>O535*H535</f>
        <v>0</v>
      </c>
      <c r="Q535" s="179">
        <v>0</v>
      </c>
      <c r="R535" s="179">
        <f>Q535*H535</f>
        <v>0</v>
      </c>
      <c r="S535" s="179">
        <v>0.0004</v>
      </c>
      <c r="T535" s="180">
        <f>S535*H535</f>
        <v>0.015600000000000001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81" t="s">
        <v>230</v>
      </c>
      <c r="AT535" s="181" t="s">
        <v>132</v>
      </c>
      <c r="AU535" s="181" t="s">
        <v>83</v>
      </c>
      <c r="AY535" s="18" t="s">
        <v>130</v>
      </c>
      <c r="BE535" s="182">
        <f>IF(N535="základní",J535,0)</f>
        <v>0</v>
      </c>
      <c r="BF535" s="182">
        <f>IF(N535="snížená",J535,0)</f>
        <v>0</v>
      </c>
      <c r="BG535" s="182">
        <f>IF(N535="zákl. přenesená",J535,0)</f>
        <v>0</v>
      </c>
      <c r="BH535" s="182">
        <f>IF(N535="sníž. přenesená",J535,0)</f>
        <v>0</v>
      </c>
      <c r="BI535" s="182">
        <f>IF(N535="nulová",J535,0)</f>
        <v>0</v>
      </c>
      <c r="BJ535" s="18" t="s">
        <v>81</v>
      </c>
      <c r="BK535" s="182">
        <f>ROUND(I535*H535,2)</f>
        <v>0</v>
      </c>
      <c r="BL535" s="18" t="s">
        <v>230</v>
      </c>
      <c r="BM535" s="181" t="s">
        <v>844</v>
      </c>
    </row>
    <row r="536" spans="1:47" s="2" customFormat="1" ht="11.25">
      <c r="A536" s="35"/>
      <c r="B536" s="36"/>
      <c r="C536" s="37"/>
      <c r="D536" s="183" t="s">
        <v>139</v>
      </c>
      <c r="E536" s="37"/>
      <c r="F536" s="184" t="s">
        <v>845</v>
      </c>
      <c r="G536" s="37"/>
      <c r="H536" s="37"/>
      <c r="I536" s="185"/>
      <c r="J536" s="37"/>
      <c r="K536" s="37"/>
      <c r="L536" s="40"/>
      <c r="M536" s="186"/>
      <c r="N536" s="187"/>
      <c r="O536" s="65"/>
      <c r="P536" s="65"/>
      <c r="Q536" s="65"/>
      <c r="R536" s="65"/>
      <c r="S536" s="65"/>
      <c r="T536" s="66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T536" s="18" t="s">
        <v>139</v>
      </c>
      <c r="AU536" s="18" t="s">
        <v>83</v>
      </c>
    </row>
    <row r="537" spans="1:65" s="2" customFormat="1" ht="24.2" customHeight="1">
      <c r="A537" s="35"/>
      <c r="B537" s="36"/>
      <c r="C537" s="170" t="s">
        <v>846</v>
      </c>
      <c r="D537" s="170" t="s">
        <v>132</v>
      </c>
      <c r="E537" s="171" t="s">
        <v>847</v>
      </c>
      <c r="F537" s="172" t="s">
        <v>848</v>
      </c>
      <c r="G537" s="173" t="s">
        <v>491</v>
      </c>
      <c r="H537" s="174">
        <v>6</v>
      </c>
      <c r="I537" s="175"/>
      <c r="J537" s="176">
        <f>ROUND(I537*H537,2)</f>
        <v>0</v>
      </c>
      <c r="K537" s="172" t="s">
        <v>136</v>
      </c>
      <c r="L537" s="40"/>
      <c r="M537" s="177" t="s">
        <v>19</v>
      </c>
      <c r="N537" s="178" t="s">
        <v>44</v>
      </c>
      <c r="O537" s="65"/>
      <c r="P537" s="179">
        <f>O537*H537</f>
        <v>0</v>
      </c>
      <c r="Q537" s="179">
        <v>0</v>
      </c>
      <c r="R537" s="179">
        <f>Q537*H537</f>
        <v>0</v>
      </c>
      <c r="S537" s="179">
        <v>0.0026</v>
      </c>
      <c r="T537" s="180">
        <f>S537*H537</f>
        <v>0.0156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81" t="s">
        <v>230</v>
      </c>
      <c r="AT537" s="181" t="s">
        <v>132</v>
      </c>
      <c r="AU537" s="181" t="s">
        <v>83</v>
      </c>
      <c r="AY537" s="18" t="s">
        <v>130</v>
      </c>
      <c r="BE537" s="182">
        <f>IF(N537="základní",J537,0)</f>
        <v>0</v>
      </c>
      <c r="BF537" s="182">
        <f>IF(N537="snížená",J537,0)</f>
        <v>0</v>
      </c>
      <c r="BG537" s="182">
        <f>IF(N537="zákl. přenesená",J537,0)</f>
        <v>0</v>
      </c>
      <c r="BH537" s="182">
        <f>IF(N537="sníž. přenesená",J537,0)</f>
        <v>0</v>
      </c>
      <c r="BI537" s="182">
        <f>IF(N537="nulová",J537,0)</f>
        <v>0</v>
      </c>
      <c r="BJ537" s="18" t="s">
        <v>81</v>
      </c>
      <c r="BK537" s="182">
        <f>ROUND(I537*H537,2)</f>
        <v>0</v>
      </c>
      <c r="BL537" s="18" t="s">
        <v>230</v>
      </c>
      <c r="BM537" s="181" t="s">
        <v>849</v>
      </c>
    </row>
    <row r="538" spans="1:47" s="2" customFormat="1" ht="11.25">
      <c r="A538" s="35"/>
      <c r="B538" s="36"/>
      <c r="C538" s="37"/>
      <c r="D538" s="183" t="s">
        <v>139</v>
      </c>
      <c r="E538" s="37"/>
      <c r="F538" s="184" t="s">
        <v>850</v>
      </c>
      <c r="G538" s="37"/>
      <c r="H538" s="37"/>
      <c r="I538" s="185"/>
      <c r="J538" s="37"/>
      <c r="K538" s="37"/>
      <c r="L538" s="40"/>
      <c r="M538" s="186"/>
      <c r="N538" s="187"/>
      <c r="O538" s="65"/>
      <c r="P538" s="65"/>
      <c r="Q538" s="65"/>
      <c r="R538" s="65"/>
      <c r="S538" s="65"/>
      <c r="T538" s="66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T538" s="18" t="s">
        <v>139</v>
      </c>
      <c r="AU538" s="18" t="s">
        <v>83</v>
      </c>
    </row>
    <row r="539" spans="1:65" s="2" customFormat="1" ht="44.25" customHeight="1">
      <c r="A539" s="35"/>
      <c r="B539" s="36"/>
      <c r="C539" s="170" t="s">
        <v>851</v>
      </c>
      <c r="D539" s="170" t="s">
        <v>132</v>
      </c>
      <c r="E539" s="171" t="s">
        <v>852</v>
      </c>
      <c r="F539" s="172" t="s">
        <v>853</v>
      </c>
      <c r="G539" s="173" t="s">
        <v>491</v>
      </c>
      <c r="H539" s="174">
        <v>1</v>
      </c>
      <c r="I539" s="175"/>
      <c r="J539" s="176">
        <f>ROUND(I539*H539,2)</f>
        <v>0</v>
      </c>
      <c r="K539" s="172" t="s">
        <v>136</v>
      </c>
      <c r="L539" s="40"/>
      <c r="M539" s="177" t="s">
        <v>19</v>
      </c>
      <c r="N539" s="178" t="s">
        <v>44</v>
      </c>
      <c r="O539" s="65"/>
      <c r="P539" s="179">
        <f>O539*H539</f>
        <v>0</v>
      </c>
      <c r="Q539" s="179">
        <v>0</v>
      </c>
      <c r="R539" s="179">
        <f>Q539*H539</f>
        <v>0</v>
      </c>
      <c r="S539" s="179">
        <v>0</v>
      </c>
      <c r="T539" s="180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81" t="s">
        <v>230</v>
      </c>
      <c r="AT539" s="181" t="s">
        <v>132</v>
      </c>
      <c r="AU539" s="181" t="s">
        <v>83</v>
      </c>
      <c r="AY539" s="18" t="s">
        <v>130</v>
      </c>
      <c r="BE539" s="182">
        <f>IF(N539="základní",J539,0)</f>
        <v>0</v>
      </c>
      <c r="BF539" s="182">
        <f>IF(N539="snížená",J539,0)</f>
        <v>0</v>
      </c>
      <c r="BG539" s="182">
        <f>IF(N539="zákl. přenesená",J539,0)</f>
        <v>0</v>
      </c>
      <c r="BH539" s="182">
        <f>IF(N539="sníž. přenesená",J539,0)</f>
        <v>0</v>
      </c>
      <c r="BI539" s="182">
        <f>IF(N539="nulová",J539,0)</f>
        <v>0</v>
      </c>
      <c r="BJ539" s="18" t="s">
        <v>81</v>
      </c>
      <c r="BK539" s="182">
        <f>ROUND(I539*H539,2)</f>
        <v>0</v>
      </c>
      <c r="BL539" s="18" t="s">
        <v>230</v>
      </c>
      <c r="BM539" s="181" t="s">
        <v>854</v>
      </c>
    </row>
    <row r="540" spans="1:47" s="2" customFormat="1" ht="11.25">
      <c r="A540" s="35"/>
      <c r="B540" s="36"/>
      <c r="C540" s="37"/>
      <c r="D540" s="183" t="s">
        <v>139</v>
      </c>
      <c r="E540" s="37"/>
      <c r="F540" s="184" t="s">
        <v>855</v>
      </c>
      <c r="G540" s="37"/>
      <c r="H540" s="37"/>
      <c r="I540" s="185"/>
      <c r="J540" s="37"/>
      <c r="K540" s="37"/>
      <c r="L540" s="40"/>
      <c r="M540" s="186"/>
      <c r="N540" s="187"/>
      <c r="O540" s="65"/>
      <c r="P540" s="65"/>
      <c r="Q540" s="65"/>
      <c r="R540" s="65"/>
      <c r="S540" s="65"/>
      <c r="T540" s="66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T540" s="18" t="s">
        <v>139</v>
      </c>
      <c r="AU540" s="18" t="s">
        <v>83</v>
      </c>
    </row>
    <row r="541" spans="1:65" s="2" customFormat="1" ht="16.5" customHeight="1">
      <c r="A541" s="35"/>
      <c r="B541" s="36"/>
      <c r="C541" s="170" t="s">
        <v>856</v>
      </c>
      <c r="D541" s="170" t="s">
        <v>132</v>
      </c>
      <c r="E541" s="171" t="s">
        <v>857</v>
      </c>
      <c r="F541" s="172" t="s">
        <v>858</v>
      </c>
      <c r="G541" s="173" t="s">
        <v>491</v>
      </c>
      <c r="H541" s="174">
        <v>1</v>
      </c>
      <c r="I541" s="175"/>
      <c r="J541" s="176">
        <f>ROUND(I541*H541,2)</f>
        <v>0</v>
      </c>
      <c r="K541" s="172" t="s">
        <v>136</v>
      </c>
      <c r="L541" s="40"/>
      <c r="M541" s="177" t="s">
        <v>19</v>
      </c>
      <c r="N541" s="178" t="s">
        <v>44</v>
      </c>
      <c r="O541" s="65"/>
      <c r="P541" s="179">
        <f>O541*H541</f>
        <v>0</v>
      </c>
      <c r="Q541" s="179">
        <v>0</v>
      </c>
      <c r="R541" s="179">
        <f>Q541*H541</f>
        <v>0</v>
      </c>
      <c r="S541" s="179">
        <v>0</v>
      </c>
      <c r="T541" s="180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181" t="s">
        <v>230</v>
      </c>
      <c r="AT541" s="181" t="s">
        <v>132</v>
      </c>
      <c r="AU541" s="181" t="s">
        <v>83</v>
      </c>
      <c r="AY541" s="18" t="s">
        <v>130</v>
      </c>
      <c r="BE541" s="182">
        <f>IF(N541="základní",J541,0)</f>
        <v>0</v>
      </c>
      <c r="BF541" s="182">
        <f>IF(N541="snížená",J541,0)</f>
        <v>0</v>
      </c>
      <c r="BG541" s="182">
        <f>IF(N541="zákl. přenesená",J541,0)</f>
        <v>0</v>
      </c>
      <c r="BH541" s="182">
        <f>IF(N541="sníž. přenesená",J541,0)</f>
        <v>0</v>
      </c>
      <c r="BI541" s="182">
        <f>IF(N541="nulová",J541,0)</f>
        <v>0</v>
      </c>
      <c r="BJ541" s="18" t="s">
        <v>81</v>
      </c>
      <c r="BK541" s="182">
        <f>ROUND(I541*H541,2)</f>
        <v>0</v>
      </c>
      <c r="BL541" s="18" t="s">
        <v>230</v>
      </c>
      <c r="BM541" s="181" t="s">
        <v>859</v>
      </c>
    </row>
    <row r="542" spans="1:47" s="2" customFormat="1" ht="11.25">
      <c r="A542" s="35"/>
      <c r="B542" s="36"/>
      <c r="C542" s="37"/>
      <c r="D542" s="183" t="s">
        <v>139</v>
      </c>
      <c r="E542" s="37"/>
      <c r="F542" s="184" t="s">
        <v>860</v>
      </c>
      <c r="G542" s="37"/>
      <c r="H542" s="37"/>
      <c r="I542" s="185"/>
      <c r="J542" s="37"/>
      <c r="K542" s="37"/>
      <c r="L542" s="40"/>
      <c r="M542" s="186"/>
      <c r="N542" s="187"/>
      <c r="O542" s="65"/>
      <c r="P542" s="65"/>
      <c r="Q542" s="65"/>
      <c r="R542" s="65"/>
      <c r="S542" s="65"/>
      <c r="T542" s="66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T542" s="18" t="s">
        <v>139</v>
      </c>
      <c r="AU542" s="18" t="s">
        <v>83</v>
      </c>
    </row>
    <row r="543" spans="1:65" s="2" customFormat="1" ht="44.25" customHeight="1">
      <c r="A543" s="35"/>
      <c r="B543" s="36"/>
      <c r="C543" s="170" t="s">
        <v>861</v>
      </c>
      <c r="D543" s="170" t="s">
        <v>132</v>
      </c>
      <c r="E543" s="171" t="s">
        <v>862</v>
      </c>
      <c r="F543" s="172" t="s">
        <v>863</v>
      </c>
      <c r="G543" s="173" t="s">
        <v>195</v>
      </c>
      <c r="H543" s="174">
        <v>0.088</v>
      </c>
      <c r="I543" s="175"/>
      <c r="J543" s="176">
        <f>ROUND(I543*H543,2)</f>
        <v>0</v>
      </c>
      <c r="K543" s="172" t="s">
        <v>136</v>
      </c>
      <c r="L543" s="40"/>
      <c r="M543" s="177" t="s">
        <v>19</v>
      </c>
      <c r="N543" s="178" t="s">
        <v>44</v>
      </c>
      <c r="O543" s="65"/>
      <c r="P543" s="179">
        <f>O543*H543</f>
        <v>0</v>
      </c>
      <c r="Q543" s="179">
        <v>0</v>
      </c>
      <c r="R543" s="179">
        <f>Q543*H543</f>
        <v>0</v>
      </c>
      <c r="S543" s="179">
        <v>0</v>
      </c>
      <c r="T543" s="180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81" t="s">
        <v>230</v>
      </c>
      <c r="AT543" s="181" t="s">
        <v>132</v>
      </c>
      <c r="AU543" s="181" t="s">
        <v>83</v>
      </c>
      <c r="AY543" s="18" t="s">
        <v>130</v>
      </c>
      <c r="BE543" s="182">
        <f>IF(N543="základní",J543,0)</f>
        <v>0</v>
      </c>
      <c r="BF543" s="182">
        <f>IF(N543="snížená",J543,0)</f>
        <v>0</v>
      </c>
      <c r="BG543" s="182">
        <f>IF(N543="zákl. přenesená",J543,0)</f>
        <v>0</v>
      </c>
      <c r="BH543" s="182">
        <f>IF(N543="sníž. přenesená",J543,0)</f>
        <v>0</v>
      </c>
      <c r="BI543" s="182">
        <f>IF(N543="nulová",J543,0)</f>
        <v>0</v>
      </c>
      <c r="BJ543" s="18" t="s">
        <v>81</v>
      </c>
      <c r="BK543" s="182">
        <f>ROUND(I543*H543,2)</f>
        <v>0</v>
      </c>
      <c r="BL543" s="18" t="s">
        <v>230</v>
      </c>
      <c r="BM543" s="181" t="s">
        <v>864</v>
      </c>
    </row>
    <row r="544" spans="1:47" s="2" customFormat="1" ht="11.25">
      <c r="A544" s="35"/>
      <c r="B544" s="36"/>
      <c r="C544" s="37"/>
      <c r="D544" s="183" t="s">
        <v>139</v>
      </c>
      <c r="E544" s="37"/>
      <c r="F544" s="184" t="s">
        <v>865</v>
      </c>
      <c r="G544" s="37"/>
      <c r="H544" s="37"/>
      <c r="I544" s="185"/>
      <c r="J544" s="37"/>
      <c r="K544" s="37"/>
      <c r="L544" s="40"/>
      <c r="M544" s="186"/>
      <c r="N544" s="187"/>
      <c r="O544" s="65"/>
      <c r="P544" s="65"/>
      <c r="Q544" s="65"/>
      <c r="R544" s="65"/>
      <c r="S544" s="65"/>
      <c r="T544" s="66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T544" s="18" t="s">
        <v>139</v>
      </c>
      <c r="AU544" s="18" t="s">
        <v>83</v>
      </c>
    </row>
    <row r="545" spans="2:63" s="12" customFormat="1" ht="22.9" customHeight="1">
      <c r="B545" s="154"/>
      <c r="C545" s="155"/>
      <c r="D545" s="156" t="s">
        <v>72</v>
      </c>
      <c r="E545" s="168" t="s">
        <v>866</v>
      </c>
      <c r="F545" s="168" t="s">
        <v>867</v>
      </c>
      <c r="G545" s="155"/>
      <c r="H545" s="155"/>
      <c r="I545" s="158"/>
      <c r="J545" s="169">
        <f>BK545</f>
        <v>0</v>
      </c>
      <c r="K545" s="155"/>
      <c r="L545" s="160"/>
      <c r="M545" s="161"/>
      <c r="N545" s="162"/>
      <c r="O545" s="162"/>
      <c r="P545" s="163">
        <f>SUM(P546:P558)</f>
        <v>0</v>
      </c>
      <c r="Q545" s="162"/>
      <c r="R545" s="163">
        <f>SUM(R546:R558)</f>
        <v>0.00508</v>
      </c>
      <c r="S545" s="162"/>
      <c r="T545" s="164">
        <f>SUM(T546:T558)</f>
        <v>0.0024000000000000002</v>
      </c>
      <c r="AR545" s="165" t="s">
        <v>83</v>
      </c>
      <c r="AT545" s="166" t="s">
        <v>72</v>
      </c>
      <c r="AU545" s="166" t="s">
        <v>81</v>
      </c>
      <c r="AY545" s="165" t="s">
        <v>130</v>
      </c>
      <c r="BK545" s="167">
        <f>SUM(BK546:BK558)</f>
        <v>0</v>
      </c>
    </row>
    <row r="546" spans="1:65" s="2" customFormat="1" ht="24.2" customHeight="1">
      <c r="A546" s="35"/>
      <c r="B546" s="36"/>
      <c r="C546" s="170" t="s">
        <v>868</v>
      </c>
      <c r="D546" s="170" t="s">
        <v>132</v>
      </c>
      <c r="E546" s="171" t="s">
        <v>869</v>
      </c>
      <c r="F546" s="172" t="s">
        <v>870</v>
      </c>
      <c r="G546" s="173" t="s">
        <v>491</v>
      </c>
      <c r="H546" s="174">
        <v>24</v>
      </c>
      <c r="I546" s="175"/>
      <c r="J546" s="176">
        <f>ROUND(I546*H546,2)</f>
        <v>0</v>
      </c>
      <c r="K546" s="172" t="s">
        <v>136</v>
      </c>
      <c r="L546" s="40"/>
      <c r="M546" s="177" t="s">
        <v>19</v>
      </c>
      <c r="N546" s="178" t="s">
        <v>44</v>
      </c>
      <c r="O546" s="65"/>
      <c r="P546" s="179">
        <f>O546*H546</f>
        <v>0</v>
      </c>
      <c r="Q546" s="179">
        <v>0</v>
      </c>
      <c r="R546" s="179">
        <f>Q546*H546</f>
        <v>0</v>
      </c>
      <c r="S546" s="179">
        <v>0.0001</v>
      </c>
      <c r="T546" s="180">
        <f>S546*H546</f>
        <v>0.0024000000000000002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81" t="s">
        <v>230</v>
      </c>
      <c r="AT546" s="181" t="s">
        <v>132</v>
      </c>
      <c r="AU546" s="181" t="s">
        <v>83</v>
      </c>
      <c r="AY546" s="18" t="s">
        <v>130</v>
      </c>
      <c r="BE546" s="182">
        <f>IF(N546="základní",J546,0)</f>
        <v>0</v>
      </c>
      <c r="BF546" s="182">
        <f>IF(N546="snížená",J546,0)</f>
        <v>0</v>
      </c>
      <c r="BG546" s="182">
        <f>IF(N546="zákl. přenesená",J546,0)</f>
        <v>0</v>
      </c>
      <c r="BH546" s="182">
        <f>IF(N546="sníž. přenesená",J546,0)</f>
        <v>0</v>
      </c>
      <c r="BI546" s="182">
        <f>IF(N546="nulová",J546,0)</f>
        <v>0</v>
      </c>
      <c r="BJ546" s="18" t="s">
        <v>81</v>
      </c>
      <c r="BK546" s="182">
        <f>ROUND(I546*H546,2)</f>
        <v>0</v>
      </c>
      <c r="BL546" s="18" t="s">
        <v>230</v>
      </c>
      <c r="BM546" s="181" t="s">
        <v>871</v>
      </c>
    </row>
    <row r="547" spans="1:47" s="2" customFormat="1" ht="11.25">
      <c r="A547" s="35"/>
      <c r="B547" s="36"/>
      <c r="C547" s="37"/>
      <c r="D547" s="183" t="s">
        <v>139</v>
      </c>
      <c r="E547" s="37"/>
      <c r="F547" s="184" t="s">
        <v>872</v>
      </c>
      <c r="G547" s="37"/>
      <c r="H547" s="37"/>
      <c r="I547" s="185"/>
      <c r="J547" s="37"/>
      <c r="K547" s="37"/>
      <c r="L547" s="40"/>
      <c r="M547" s="186"/>
      <c r="N547" s="187"/>
      <c r="O547" s="65"/>
      <c r="P547" s="65"/>
      <c r="Q547" s="65"/>
      <c r="R547" s="65"/>
      <c r="S547" s="65"/>
      <c r="T547" s="66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139</v>
      </c>
      <c r="AU547" s="18" t="s">
        <v>83</v>
      </c>
    </row>
    <row r="548" spans="1:65" s="2" customFormat="1" ht="24.2" customHeight="1">
      <c r="A548" s="35"/>
      <c r="B548" s="36"/>
      <c r="C548" s="170" t="s">
        <v>873</v>
      </c>
      <c r="D548" s="170" t="s">
        <v>132</v>
      </c>
      <c r="E548" s="171" t="s">
        <v>874</v>
      </c>
      <c r="F548" s="172" t="s">
        <v>875</v>
      </c>
      <c r="G548" s="173" t="s">
        <v>491</v>
      </c>
      <c r="H548" s="174">
        <v>24</v>
      </c>
      <c r="I548" s="175"/>
      <c r="J548" s="176">
        <f>ROUND(I548*H548,2)</f>
        <v>0</v>
      </c>
      <c r="K548" s="172" t="s">
        <v>136</v>
      </c>
      <c r="L548" s="40"/>
      <c r="M548" s="177" t="s">
        <v>19</v>
      </c>
      <c r="N548" s="178" t="s">
        <v>44</v>
      </c>
      <c r="O548" s="65"/>
      <c r="P548" s="179">
        <f>O548*H548</f>
        <v>0</v>
      </c>
      <c r="Q548" s="179">
        <v>0</v>
      </c>
      <c r="R548" s="179">
        <f>Q548*H548</f>
        <v>0</v>
      </c>
      <c r="S548" s="179">
        <v>0</v>
      </c>
      <c r="T548" s="180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81" t="s">
        <v>230</v>
      </c>
      <c r="AT548" s="181" t="s">
        <v>132</v>
      </c>
      <c r="AU548" s="181" t="s">
        <v>83</v>
      </c>
      <c r="AY548" s="18" t="s">
        <v>130</v>
      </c>
      <c r="BE548" s="182">
        <f>IF(N548="základní",J548,0)</f>
        <v>0</v>
      </c>
      <c r="BF548" s="182">
        <f>IF(N548="snížená",J548,0)</f>
        <v>0</v>
      </c>
      <c r="BG548" s="182">
        <f>IF(N548="zákl. přenesená",J548,0)</f>
        <v>0</v>
      </c>
      <c r="BH548" s="182">
        <f>IF(N548="sníž. přenesená",J548,0)</f>
        <v>0</v>
      </c>
      <c r="BI548" s="182">
        <f>IF(N548="nulová",J548,0)</f>
        <v>0</v>
      </c>
      <c r="BJ548" s="18" t="s">
        <v>81</v>
      </c>
      <c r="BK548" s="182">
        <f>ROUND(I548*H548,2)</f>
        <v>0</v>
      </c>
      <c r="BL548" s="18" t="s">
        <v>230</v>
      </c>
      <c r="BM548" s="181" t="s">
        <v>876</v>
      </c>
    </row>
    <row r="549" spans="1:47" s="2" customFormat="1" ht="11.25">
      <c r="A549" s="35"/>
      <c r="B549" s="36"/>
      <c r="C549" s="37"/>
      <c r="D549" s="183" t="s">
        <v>139</v>
      </c>
      <c r="E549" s="37"/>
      <c r="F549" s="184" t="s">
        <v>877</v>
      </c>
      <c r="G549" s="37"/>
      <c r="H549" s="37"/>
      <c r="I549" s="185"/>
      <c r="J549" s="37"/>
      <c r="K549" s="37"/>
      <c r="L549" s="40"/>
      <c r="M549" s="186"/>
      <c r="N549" s="187"/>
      <c r="O549" s="65"/>
      <c r="P549" s="65"/>
      <c r="Q549" s="65"/>
      <c r="R549" s="65"/>
      <c r="S549" s="65"/>
      <c r="T549" s="66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T549" s="18" t="s">
        <v>139</v>
      </c>
      <c r="AU549" s="18" t="s">
        <v>83</v>
      </c>
    </row>
    <row r="550" spans="1:65" s="2" customFormat="1" ht="21.75" customHeight="1">
      <c r="A550" s="35"/>
      <c r="B550" s="36"/>
      <c r="C550" s="212" t="s">
        <v>878</v>
      </c>
      <c r="D550" s="212" t="s">
        <v>213</v>
      </c>
      <c r="E550" s="213" t="s">
        <v>879</v>
      </c>
      <c r="F550" s="214" t="s">
        <v>880</v>
      </c>
      <c r="G550" s="215" t="s">
        <v>491</v>
      </c>
      <c r="H550" s="216">
        <v>24</v>
      </c>
      <c r="I550" s="217"/>
      <c r="J550" s="218">
        <f>ROUND(I550*H550,2)</f>
        <v>0</v>
      </c>
      <c r="K550" s="214" t="s">
        <v>136</v>
      </c>
      <c r="L550" s="219"/>
      <c r="M550" s="220" t="s">
        <v>19</v>
      </c>
      <c r="N550" s="221" t="s">
        <v>44</v>
      </c>
      <c r="O550" s="65"/>
      <c r="P550" s="179">
        <f>O550*H550</f>
        <v>0</v>
      </c>
      <c r="Q550" s="179">
        <v>4E-05</v>
      </c>
      <c r="R550" s="179">
        <f>Q550*H550</f>
        <v>0.0009600000000000001</v>
      </c>
      <c r="S550" s="179">
        <v>0</v>
      </c>
      <c r="T550" s="180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81" t="s">
        <v>338</v>
      </c>
      <c r="AT550" s="181" t="s">
        <v>213</v>
      </c>
      <c r="AU550" s="181" t="s">
        <v>83</v>
      </c>
      <c r="AY550" s="18" t="s">
        <v>130</v>
      </c>
      <c r="BE550" s="182">
        <f>IF(N550="základní",J550,0)</f>
        <v>0</v>
      </c>
      <c r="BF550" s="182">
        <f>IF(N550="snížená",J550,0)</f>
        <v>0</v>
      </c>
      <c r="BG550" s="182">
        <f>IF(N550="zákl. přenesená",J550,0)</f>
        <v>0</v>
      </c>
      <c r="BH550" s="182">
        <f>IF(N550="sníž. přenesená",J550,0)</f>
        <v>0</v>
      </c>
      <c r="BI550" s="182">
        <f>IF(N550="nulová",J550,0)</f>
        <v>0</v>
      </c>
      <c r="BJ550" s="18" t="s">
        <v>81</v>
      </c>
      <c r="BK550" s="182">
        <f>ROUND(I550*H550,2)</f>
        <v>0</v>
      </c>
      <c r="BL550" s="18" t="s">
        <v>230</v>
      </c>
      <c r="BM550" s="181" t="s">
        <v>881</v>
      </c>
    </row>
    <row r="551" spans="1:65" s="2" customFormat="1" ht="24.2" customHeight="1">
      <c r="A551" s="35"/>
      <c r="B551" s="36"/>
      <c r="C551" s="170" t="s">
        <v>882</v>
      </c>
      <c r="D551" s="170" t="s">
        <v>132</v>
      </c>
      <c r="E551" s="171" t="s">
        <v>883</v>
      </c>
      <c r="F551" s="172" t="s">
        <v>884</v>
      </c>
      <c r="G551" s="173" t="s">
        <v>491</v>
      </c>
      <c r="H551" s="174">
        <v>5</v>
      </c>
      <c r="I551" s="175"/>
      <c r="J551" s="176">
        <f>ROUND(I551*H551,2)</f>
        <v>0</v>
      </c>
      <c r="K551" s="172" t="s">
        <v>136</v>
      </c>
      <c r="L551" s="40"/>
      <c r="M551" s="177" t="s">
        <v>19</v>
      </c>
      <c r="N551" s="178" t="s">
        <v>44</v>
      </c>
      <c r="O551" s="65"/>
      <c r="P551" s="179">
        <f>O551*H551</f>
        <v>0</v>
      </c>
      <c r="Q551" s="179">
        <v>0</v>
      </c>
      <c r="R551" s="179">
        <f>Q551*H551</f>
        <v>0</v>
      </c>
      <c r="S551" s="179">
        <v>0</v>
      </c>
      <c r="T551" s="180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181" t="s">
        <v>230</v>
      </c>
      <c r="AT551" s="181" t="s">
        <v>132</v>
      </c>
      <c r="AU551" s="181" t="s">
        <v>83</v>
      </c>
      <c r="AY551" s="18" t="s">
        <v>130</v>
      </c>
      <c r="BE551" s="182">
        <f>IF(N551="základní",J551,0)</f>
        <v>0</v>
      </c>
      <c r="BF551" s="182">
        <f>IF(N551="snížená",J551,0)</f>
        <v>0</v>
      </c>
      <c r="BG551" s="182">
        <f>IF(N551="zákl. přenesená",J551,0)</f>
        <v>0</v>
      </c>
      <c r="BH551" s="182">
        <f>IF(N551="sníž. přenesená",J551,0)</f>
        <v>0</v>
      </c>
      <c r="BI551" s="182">
        <f>IF(N551="nulová",J551,0)</f>
        <v>0</v>
      </c>
      <c r="BJ551" s="18" t="s">
        <v>81</v>
      </c>
      <c r="BK551" s="182">
        <f>ROUND(I551*H551,2)</f>
        <v>0</v>
      </c>
      <c r="BL551" s="18" t="s">
        <v>230</v>
      </c>
      <c r="BM551" s="181" t="s">
        <v>885</v>
      </c>
    </row>
    <row r="552" spans="1:47" s="2" customFormat="1" ht="11.25">
      <c r="A552" s="35"/>
      <c r="B552" s="36"/>
      <c r="C552" s="37"/>
      <c r="D552" s="183" t="s">
        <v>139</v>
      </c>
      <c r="E552" s="37"/>
      <c r="F552" s="184" t="s">
        <v>886</v>
      </c>
      <c r="G552" s="37"/>
      <c r="H552" s="37"/>
      <c r="I552" s="185"/>
      <c r="J552" s="37"/>
      <c r="K552" s="37"/>
      <c r="L552" s="40"/>
      <c r="M552" s="186"/>
      <c r="N552" s="187"/>
      <c r="O552" s="65"/>
      <c r="P552" s="65"/>
      <c r="Q552" s="65"/>
      <c r="R552" s="65"/>
      <c r="S552" s="65"/>
      <c r="T552" s="66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T552" s="18" t="s">
        <v>139</v>
      </c>
      <c r="AU552" s="18" t="s">
        <v>83</v>
      </c>
    </row>
    <row r="553" spans="1:65" s="2" customFormat="1" ht="24.2" customHeight="1">
      <c r="A553" s="35"/>
      <c r="B553" s="36"/>
      <c r="C553" s="212" t="s">
        <v>887</v>
      </c>
      <c r="D553" s="212" t="s">
        <v>213</v>
      </c>
      <c r="E553" s="213" t="s">
        <v>888</v>
      </c>
      <c r="F553" s="214" t="s">
        <v>889</v>
      </c>
      <c r="G553" s="215" t="s">
        <v>491</v>
      </c>
      <c r="H553" s="216">
        <v>4</v>
      </c>
      <c r="I553" s="217"/>
      <c r="J553" s="218">
        <f>ROUND(I553*H553,2)</f>
        <v>0</v>
      </c>
      <c r="K553" s="214" t="s">
        <v>136</v>
      </c>
      <c r="L553" s="219"/>
      <c r="M553" s="220" t="s">
        <v>19</v>
      </c>
      <c r="N553" s="221" t="s">
        <v>44</v>
      </c>
      <c r="O553" s="65"/>
      <c r="P553" s="179">
        <f>O553*H553</f>
        <v>0</v>
      </c>
      <c r="Q553" s="179">
        <v>0.0008</v>
      </c>
      <c r="R553" s="179">
        <f>Q553*H553</f>
        <v>0.0032</v>
      </c>
      <c r="S553" s="179">
        <v>0</v>
      </c>
      <c r="T553" s="180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81" t="s">
        <v>338</v>
      </c>
      <c r="AT553" s="181" t="s">
        <v>213</v>
      </c>
      <c r="AU553" s="181" t="s">
        <v>83</v>
      </c>
      <c r="AY553" s="18" t="s">
        <v>130</v>
      </c>
      <c r="BE553" s="182">
        <f>IF(N553="základní",J553,0)</f>
        <v>0</v>
      </c>
      <c r="BF553" s="182">
        <f>IF(N553="snížená",J553,0)</f>
        <v>0</v>
      </c>
      <c r="BG553" s="182">
        <f>IF(N553="zákl. přenesená",J553,0)</f>
        <v>0</v>
      </c>
      <c r="BH553" s="182">
        <f>IF(N553="sníž. přenesená",J553,0)</f>
        <v>0</v>
      </c>
      <c r="BI553" s="182">
        <f>IF(N553="nulová",J553,0)</f>
        <v>0</v>
      </c>
      <c r="BJ553" s="18" t="s">
        <v>81</v>
      </c>
      <c r="BK553" s="182">
        <f>ROUND(I553*H553,2)</f>
        <v>0</v>
      </c>
      <c r="BL553" s="18" t="s">
        <v>230</v>
      </c>
      <c r="BM553" s="181" t="s">
        <v>890</v>
      </c>
    </row>
    <row r="554" spans="1:65" s="2" customFormat="1" ht="16.5" customHeight="1">
      <c r="A554" s="35"/>
      <c r="B554" s="36"/>
      <c r="C554" s="212" t="s">
        <v>891</v>
      </c>
      <c r="D554" s="212" t="s">
        <v>213</v>
      </c>
      <c r="E554" s="213" t="s">
        <v>892</v>
      </c>
      <c r="F554" s="214" t="s">
        <v>893</v>
      </c>
      <c r="G554" s="215" t="s">
        <v>491</v>
      </c>
      <c r="H554" s="216">
        <v>1</v>
      </c>
      <c r="I554" s="217"/>
      <c r="J554" s="218">
        <f>ROUND(I554*H554,2)</f>
        <v>0</v>
      </c>
      <c r="K554" s="214" t="s">
        <v>136</v>
      </c>
      <c r="L554" s="219"/>
      <c r="M554" s="220" t="s">
        <v>19</v>
      </c>
      <c r="N554" s="221" t="s">
        <v>44</v>
      </c>
      <c r="O554" s="65"/>
      <c r="P554" s="179">
        <f>O554*H554</f>
        <v>0</v>
      </c>
      <c r="Q554" s="179">
        <v>0.00092</v>
      </c>
      <c r="R554" s="179">
        <f>Q554*H554</f>
        <v>0.00092</v>
      </c>
      <c r="S554" s="179">
        <v>0</v>
      </c>
      <c r="T554" s="180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81" t="s">
        <v>338</v>
      </c>
      <c r="AT554" s="181" t="s">
        <v>213</v>
      </c>
      <c r="AU554" s="181" t="s">
        <v>83</v>
      </c>
      <c r="AY554" s="18" t="s">
        <v>130</v>
      </c>
      <c r="BE554" s="182">
        <f>IF(N554="základní",J554,0)</f>
        <v>0</v>
      </c>
      <c r="BF554" s="182">
        <f>IF(N554="snížená",J554,0)</f>
        <v>0</v>
      </c>
      <c r="BG554" s="182">
        <f>IF(N554="zákl. přenesená",J554,0)</f>
        <v>0</v>
      </c>
      <c r="BH554" s="182">
        <f>IF(N554="sníž. přenesená",J554,0)</f>
        <v>0</v>
      </c>
      <c r="BI554" s="182">
        <f>IF(N554="nulová",J554,0)</f>
        <v>0</v>
      </c>
      <c r="BJ554" s="18" t="s">
        <v>81</v>
      </c>
      <c r="BK554" s="182">
        <f>ROUND(I554*H554,2)</f>
        <v>0</v>
      </c>
      <c r="BL554" s="18" t="s">
        <v>230</v>
      </c>
      <c r="BM554" s="181" t="s">
        <v>894</v>
      </c>
    </row>
    <row r="555" spans="1:65" s="2" customFormat="1" ht="37.9" customHeight="1">
      <c r="A555" s="35"/>
      <c r="B555" s="36"/>
      <c r="C555" s="170" t="s">
        <v>895</v>
      </c>
      <c r="D555" s="170" t="s">
        <v>132</v>
      </c>
      <c r="E555" s="171" t="s">
        <v>896</v>
      </c>
      <c r="F555" s="172" t="s">
        <v>897</v>
      </c>
      <c r="G555" s="173" t="s">
        <v>491</v>
      </c>
      <c r="H555" s="174">
        <v>1</v>
      </c>
      <c r="I555" s="175"/>
      <c r="J555" s="176">
        <f>ROUND(I555*H555,2)</f>
        <v>0</v>
      </c>
      <c r="K555" s="172" t="s">
        <v>136</v>
      </c>
      <c r="L555" s="40"/>
      <c r="M555" s="177" t="s">
        <v>19</v>
      </c>
      <c r="N555" s="178" t="s">
        <v>44</v>
      </c>
      <c r="O555" s="65"/>
      <c r="P555" s="179">
        <f>O555*H555</f>
        <v>0</v>
      </c>
      <c r="Q555" s="179">
        <v>0</v>
      </c>
      <c r="R555" s="179">
        <f>Q555*H555</f>
        <v>0</v>
      </c>
      <c r="S555" s="179">
        <v>0</v>
      </c>
      <c r="T555" s="180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81" t="s">
        <v>230</v>
      </c>
      <c r="AT555" s="181" t="s">
        <v>132</v>
      </c>
      <c r="AU555" s="181" t="s">
        <v>83</v>
      </c>
      <c r="AY555" s="18" t="s">
        <v>130</v>
      </c>
      <c r="BE555" s="182">
        <f>IF(N555="základní",J555,0)</f>
        <v>0</v>
      </c>
      <c r="BF555" s="182">
        <f>IF(N555="snížená",J555,0)</f>
        <v>0</v>
      </c>
      <c r="BG555" s="182">
        <f>IF(N555="zákl. přenesená",J555,0)</f>
        <v>0</v>
      </c>
      <c r="BH555" s="182">
        <f>IF(N555="sníž. přenesená",J555,0)</f>
        <v>0</v>
      </c>
      <c r="BI555" s="182">
        <f>IF(N555="nulová",J555,0)</f>
        <v>0</v>
      </c>
      <c r="BJ555" s="18" t="s">
        <v>81</v>
      </c>
      <c r="BK555" s="182">
        <f>ROUND(I555*H555,2)</f>
        <v>0</v>
      </c>
      <c r="BL555" s="18" t="s">
        <v>230</v>
      </c>
      <c r="BM555" s="181" t="s">
        <v>898</v>
      </c>
    </row>
    <row r="556" spans="1:47" s="2" customFormat="1" ht="11.25">
      <c r="A556" s="35"/>
      <c r="B556" s="36"/>
      <c r="C556" s="37"/>
      <c r="D556" s="183" t="s">
        <v>139</v>
      </c>
      <c r="E556" s="37"/>
      <c r="F556" s="184" t="s">
        <v>899</v>
      </c>
      <c r="G556" s="37"/>
      <c r="H556" s="37"/>
      <c r="I556" s="185"/>
      <c r="J556" s="37"/>
      <c r="K556" s="37"/>
      <c r="L556" s="40"/>
      <c r="M556" s="186"/>
      <c r="N556" s="187"/>
      <c r="O556" s="65"/>
      <c r="P556" s="65"/>
      <c r="Q556" s="65"/>
      <c r="R556" s="65"/>
      <c r="S556" s="65"/>
      <c r="T556" s="66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T556" s="18" t="s">
        <v>139</v>
      </c>
      <c r="AU556" s="18" t="s">
        <v>83</v>
      </c>
    </row>
    <row r="557" spans="1:65" s="2" customFormat="1" ht="49.15" customHeight="1">
      <c r="A557" s="35"/>
      <c r="B557" s="36"/>
      <c r="C557" s="170" t="s">
        <v>900</v>
      </c>
      <c r="D557" s="170" t="s">
        <v>132</v>
      </c>
      <c r="E557" s="171" t="s">
        <v>901</v>
      </c>
      <c r="F557" s="172" t="s">
        <v>902</v>
      </c>
      <c r="G557" s="173" t="s">
        <v>195</v>
      </c>
      <c r="H557" s="174">
        <v>0.005</v>
      </c>
      <c r="I557" s="175"/>
      <c r="J557" s="176">
        <f>ROUND(I557*H557,2)</f>
        <v>0</v>
      </c>
      <c r="K557" s="172" t="s">
        <v>136</v>
      </c>
      <c r="L557" s="40"/>
      <c r="M557" s="177" t="s">
        <v>19</v>
      </c>
      <c r="N557" s="178" t="s">
        <v>44</v>
      </c>
      <c r="O557" s="65"/>
      <c r="P557" s="179">
        <f>O557*H557</f>
        <v>0</v>
      </c>
      <c r="Q557" s="179">
        <v>0</v>
      </c>
      <c r="R557" s="179">
        <f>Q557*H557</f>
        <v>0</v>
      </c>
      <c r="S557" s="179">
        <v>0</v>
      </c>
      <c r="T557" s="180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81" t="s">
        <v>230</v>
      </c>
      <c r="AT557" s="181" t="s">
        <v>132</v>
      </c>
      <c r="AU557" s="181" t="s">
        <v>83</v>
      </c>
      <c r="AY557" s="18" t="s">
        <v>130</v>
      </c>
      <c r="BE557" s="182">
        <f>IF(N557="základní",J557,0)</f>
        <v>0</v>
      </c>
      <c r="BF557" s="182">
        <f>IF(N557="snížená",J557,0)</f>
        <v>0</v>
      </c>
      <c r="BG557" s="182">
        <f>IF(N557="zákl. přenesená",J557,0)</f>
        <v>0</v>
      </c>
      <c r="BH557" s="182">
        <f>IF(N557="sníž. přenesená",J557,0)</f>
        <v>0</v>
      </c>
      <c r="BI557" s="182">
        <f>IF(N557="nulová",J557,0)</f>
        <v>0</v>
      </c>
      <c r="BJ557" s="18" t="s">
        <v>81</v>
      </c>
      <c r="BK557" s="182">
        <f>ROUND(I557*H557,2)</f>
        <v>0</v>
      </c>
      <c r="BL557" s="18" t="s">
        <v>230</v>
      </c>
      <c r="BM557" s="181" t="s">
        <v>903</v>
      </c>
    </row>
    <row r="558" spans="1:47" s="2" customFormat="1" ht="11.25">
      <c r="A558" s="35"/>
      <c r="B558" s="36"/>
      <c r="C558" s="37"/>
      <c r="D558" s="183" t="s">
        <v>139</v>
      </c>
      <c r="E558" s="37"/>
      <c r="F558" s="184" t="s">
        <v>904</v>
      </c>
      <c r="G558" s="37"/>
      <c r="H558" s="37"/>
      <c r="I558" s="185"/>
      <c r="J558" s="37"/>
      <c r="K558" s="37"/>
      <c r="L558" s="40"/>
      <c r="M558" s="186"/>
      <c r="N558" s="187"/>
      <c r="O558" s="65"/>
      <c r="P558" s="65"/>
      <c r="Q558" s="65"/>
      <c r="R558" s="65"/>
      <c r="S558" s="65"/>
      <c r="T558" s="66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T558" s="18" t="s">
        <v>139</v>
      </c>
      <c r="AU558" s="18" t="s">
        <v>83</v>
      </c>
    </row>
    <row r="559" spans="2:63" s="12" customFormat="1" ht="22.9" customHeight="1">
      <c r="B559" s="154"/>
      <c r="C559" s="155"/>
      <c r="D559" s="156" t="s">
        <v>72</v>
      </c>
      <c r="E559" s="168" t="s">
        <v>905</v>
      </c>
      <c r="F559" s="168" t="s">
        <v>906</v>
      </c>
      <c r="G559" s="155"/>
      <c r="H559" s="155"/>
      <c r="I559" s="158"/>
      <c r="J559" s="169">
        <f>BK559</f>
        <v>0</v>
      </c>
      <c r="K559" s="155"/>
      <c r="L559" s="160"/>
      <c r="M559" s="161"/>
      <c r="N559" s="162"/>
      <c r="O559" s="162"/>
      <c r="P559" s="163">
        <f>SUM(P560:P566)</f>
        <v>0</v>
      </c>
      <c r="Q559" s="162"/>
      <c r="R559" s="163">
        <f>SUM(R560:R566)</f>
        <v>0.3802305</v>
      </c>
      <c r="S559" s="162"/>
      <c r="T559" s="164">
        <f>SUM(T560:T566)</f>
        <v>0</v>
      </c>
      <c r="AR559" s="165" t="s">
        <v>83</v>
      </c>
      <c r="AT559" s="166" t="s">
        <v>72</v>
      </c>
      <c r="AU559" s="166" t="s">
        <v>81</v>
      </c>
      <c r="AY559" s="165" t="s">
        <v>130</v>
      </c>
      <c r="BK559" s="167">
        <f>SUM(BK560:BK566)</f>
        <v>0</v>
      </c>
    </row>
    <row r="560" spans="1:65" s="2" customFormat="1" ht="33" customHeight="1">
      <c r="A560" s="35"/>
      <c r="B560" s="36"/>
      <c r="C560" s="170" t="s">
        <v>907</v>
      </c>
      <c r="D560" s="170" t="s">
        <v>132</v>
      </c>
      <c r="E560" s="171" t="s">
        <v>908</v>
      </c>
      <c r="F560" s="172" t="s">
        <v>909</v>
      </c>
      <c r="G560" s="173" t="s">
        <v>135</v>
      </c>
      <c r="H560" s="174">
        <v>33.15</v>
      </c>
      <c r="I560" s="175"/>
      <c r="J560" s="176">
        <f>ROUND(I560*H560,2)</f>
        <v>0</v>
      </c>
      <c r="K560" s="172" t="s">
        <v>136</v>
      </c>
      <c r="L560" s="40"/>
      <c r="M560" s="177" t="s">
        <v>19</v>
      </c>
      <c r="N560" s="178" t="s">
        <v>44</v>
      </c>
      <c r="O560" s="65"/>
      <c r="P560" s="179">
        <f>O560*H560</f>
        <v>0</v>
      </c>
      <c r="Q560" s="179">
        <v>3E-05</v>
      </c>
      <c r="R560" s="179">
        <f>Q560*H560</f>
        <v>0.0009945</v>
      </c>
      <c r="S560" s="179">
        <v>0</v>
      </c>
      <c r="T560" s="180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181" t="s">
        <v>230</v>
      </c>
      <c r="AT560" s="181" t="s">
        <v>132</v>
      </c>
      <c r="AU560" s="181" t="s">
        <v>83</v>
      </c>
      <c r="AY560" s="18" t="s">
        <v>130</v>
      </c>
      <c r="BE560" s="182">
        <f>IF(N560="základní",J560,0)</f>
        <v>0</v>
      </c>
      <c r="BF560" s="182">
        <f>IF(N560="snížená",J560,0)</f>
        <v>0</v>
      </c>
      <c r="BG560" s="182">
        <f>IF(N560="zákl. přenesená",J560,0)</f>
        <v>0</v>
      </c>
      <c r="BH560" s="182">
        <f>IF(N560="sníž. přenesená",J560,0)</f>
        <v>0</v>
      </c>
      <c r="BI560" s="182">
        <f>IF(N560="nulová",J560,0)</f>
        <v>0</v>
      </c>
      <c r="BJ560" s="18" t="s">
        <v>81</v>
      </c>
      <c r="BK560" s="182">
        <f>ROUND(I560*H560,2)</f>
        <v>0</v>
      </c>
      <c r="BL560" s="18" t="s">
        <v>230</v>
      </c>
      <c r="BM560" s="181" t="s">
        <v>910</v>
      </c>
    </row>
    <row r="561" spans="1:47" s="2" customFormat="1" ht="11.25">
      <c r="A561" s="35"/>
      <c r="B561" s="36"/>
      <c r="C561" s="37"/>
      <c r="D561" s="183" t="s">
        <v>139</v>
      </c>
      <c r="E561" s="37"/>
      <c r="F561" s="184" t="s">
        <v>911</v>
      </c>
      <c r="G561" s="37"/>
      <c r="H561" s="37"/>
      <c r="I561" s="185"/>
      <c r="J561" s="37"/>
      <c r="K561" s="37"/>
      <c r="L561" s="40"/>
      <c r="M561" s="186"/>
      <c r="N561" s="187"/>
      <c r="O561" s="65"/>
      <c r="P561" s="65"/>
      <c r="Q561" s="65"/>
      <c r="R561" s="65"/>
      <c r="S561" s="65"/>
      <c r="T561" s="66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T561" s="18" t="s">
        <v>139</v>
      </c>
      <c r="AU561" s="18" t="s">
        <v>83</v>
      </c>
    </row>
    <row r="562" spans="1:65" s="2" customFormat="1" ht="24.2" customHeight="1">
      <c r="A562" s="35"/>
      <c r="B562" s="36"/>
      <c r="C562" s="212" t="s">
        <v>912</v>
      </c>
      <c r="D562" s="212" t="s">
        <v>213</v>
      </c>
      <c r="E562" s="213" t="s">
        <v>913</v>
      </c>
      <c r="F562" s="214" t="s">
        <v>914</v>
      </c>
      <c r="G562" s="215" t="s">
        <v>135</v>
      </c>
      <c r="H562" s="216">
        <v>36.465</v>
      </c>
      <c r="I562" s="217"/>
      <c r="J562" s="218">
        <f>ROUND(I562*H562,2)</f>
        <v>0</v>
      </c>
      <c r="K562" s="214" t="s">
        <v>136</v>
      </c>
      <c r="L562" s="219"/>
      <c r="M562" s="220" t="s">
        <v>19</v>
      </c>
      <c r="N562" s="221" t="s">
        <v>44</v>
      </c>
      <c r="O562" s="65"/>
      <c r="P562" s="179">
        <f>O562*H562</f>
        <v>0</v>
      </c>
      <c r="Q562" s="179">
        <v>0.0104</v>
      </c>
      <c r="R562" s="179">
        <f>Q562*H562</f>
        <v>0.379236</v>
      </c>
      <c r="S562" s="179">
        <v>0</v>
      </c>
      <c r="T562" s="180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81" t="s">
        <v>338</v>
      </c>
      <c r="AT562" s="181" t="s">
        <v>213</v>
      </c>
      <c r="AU562" s="181" t="s">
        <v>83</v>
      </c>
      <c r="AY562" s="18" t="s">
        <v>130</v>
      </c>
      <c r="BE562" s="182">
        <f>IF(N562="základní",J562,0)</f>
        <v>0</v>
      </c>
      <c r="BF562" s="182">
        <f>IF(N562="snížená",J562,0)</f>
        <v>0</v>
      </c>
      <c r="BG562" s="182">
        <f>IF(N562="zákl. přenesená",J562,0)</f>
        <v>0</v>
      </c>
      <c r="BH562" s="182">
        <f>IF(N562="sníž. přenesená",J562,0)</f>
        <v>0</v>
      </c>
      <c r="BI562" s="182">
        <f>IF(N562="nulová",J562,0)</f>
        <v>0</v>
      </c>
      <c r="BJ562" s="18" t="s">
        <v>81</v>
      </c>
      <c r="BK562" s="182">
        <f>ROUND(I562*H562,2)</f>
        <v>0</v>
      </c>
      <c r="BL562" s="18" t="s">
        <v>230</v>
      </c>
      <c r="BM562" s="181" t="s">
        <v>915</v>
      </c>
    </row>
    <row r="563" spans="2:51" s="13" customFormat="1" ht="11.25">
      <c r="B563" s="188"/>
      <c r="C563" s="189"/>
      <c r="D563" s="190" t="s">
        <v>141</v>
      </c>
      <c r="E563" s="191" t="s">
        <v>19</v>
      </c>
      <c r="F563" s="192" t="s">
        <v>916</v>
      </c>
      <c r="G563" s="189"/>
      <c r="H563" s="193">
        <v>33.15</v>
      </c>
      <c r="I563" s="194"/>
      <c r="J563" s="189"/>
      <c r="K563" s="189"/>
      <c r="L563" s="195"/>
      <c r="M563" s="196"/>
      <c r="N563" s="197"/>
      <c r="O563" s="197"/>
      <c r="P563" s="197"/>
      <c r="Q563" s="197"/>
      <c r="R563" s="197"/>
      <c r="S563" s="197"/>
      <c r="T563" s="198"/>
      <c r="AT563" s="199" t="s">
        <v>141</v>
      </c>
      <c r="AU563" s="199" t="s">
        <v>83</v>
      </c>
      <c r="AV563" s="13" t="s">
        <v>83</v>
      </c>
      <c r="AW563" s="13" t="s">
        <v>143</v>
      </c>
      <c r="AX563" s="13" t="s">
        <v>81</v>
      </c>
      <c r="AY563" s="199" t="s">
        <v>130</v>
      </c>
    </row>
    <row r="564" spans="2:51" s="13" customFormat="1" ht="11.25">
      <c r="B564" s="188"/>
      <c r="C564" s="189"/>
      <c r="D564" s="190" t="s">
        <v>141</v>
      </c>
      <c r="E564" s="189"/>
      <c r="F564" s="192" t="s">
        <v>917</v>
      </c>
      <c r="G564" s="189"/>
      <c r="H564" s="193">
        <v>36.465</v>
      </c>
      <c r="I564" s="194"/>
      <c r="J564" s="189"/>
      <c r="K564" s="189"/>
      <c r="L564" s="195"/>
      <c r="M564" s="196"/>
      <c r="N564" s="197"/>
      <c r="O564" s="197"/>
      <c r="P564" s="197"/>
      <c r="Q564" s="197"/>
      <c r="R564" s="197"/>
      <c r="S564" s="197"/>
      <c r="T564" s="198"/>
      <c r="AT564" s="199" t="s">
        <v>141</v>
      </c>
      <c r="AU564" s="199" t="s">
        <v>83</v>
      </c>
      <c r="AV564" s="13" t="s">
        <v>83</v>
      </c>
      <c r="AW564" s="13" t="s">
        <v>4</v>
      </c>
      <c r="AX564" s="13" t="s">
        <v>81</v>
      </c>
      <c r="AY564" s="199" t="s">
        <v>130</v>
      </c>
    </row>
    <row r="565" spans="1:65" s="2" customFormat="1" ht="44.25" customHeight="1">
      <c r="A565" s="35"/>
      <c r="B565" s="36"/>
      <c r="C565" s="170" t="s">
        <v>918</v>
      </c>
      <c r="D565" s="170" t="s">
        <v>132</v>
      </c>
      <c r="E565" s="171" t="s">
        <v>919</v>
      </c>
      <c r="F565" s="172" t="s">
        <v>920</v>
      </c>
      <c r="G565" s="173" t="s">
        <v>195</v>
      </c>
      <c r="H565" s="174">
        <v>0.38</v>
      </c>
      <c r="I565" s="175"/>
      <c r="J565" s="176">
        <f>ROUND(I565*H565,2)</f>
        <v>0</v>
      </c>
      <c r="K565" s="172" t="s">
        <v>136</v>
      </c>
      <c r="L565" s="40"/>
      <c r="M565" s="177" t="s">
        <v>19</v>
      </c>
      <c r="N565" s="178" t="s">
        <v>44</v>
      </c>
      <c r="O565" s="65"/>
      <c r="P565" s="179">
        <f>O565*H565</f>
        <v>0</v>
      </c>
      <c r="Q565" s="179">
        <v>0</v>
      </c>
      <c r="R565" s="179">
        <f>Q565*H565</f>
        <v>0</v>
      </c>
      <c r="S565" s="179">
        <v>0</v>
      </c>
      <c r="T565" s="180">
        <f>S565*H565</f>
        <v>0</v>
      </c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R565" s="181" t="s">
        <v>230</v>
      </c>
      <c r="AT565" s="181" t="s">
        <v>132</v>
      </c>
      <c r="AU565" s="181" t="s">
        <v>83</v>
      </c>
      <c r="AY565" s="18" t="s">
        <v>130</v>
      </c>
      <c r="BE565" s="182">
        <f>IF(N565="základní",J565,0)</f>
        <v>0</v>
      </c>
      <c r="BF565" s="182">
        <f>IF(N565="snížená",J565,0)</f>
        <v>0</v>
      </c>
      <c r="BG565" s="182">
        <f>IF(N565="zákl. přenesená",J565,0)</f>
        <v>0</v>
      </c>
      <c r="BH565" s="182">
        <f>IF(N565="sníž. přenesená",J565,0)</f>
        <v>0</v>
      </c>
      <c r="BI565" s="182">
        <f>IF(N565="nulová",J565,0)</f>
        <v>0</v>
      </c>
      <c r="BJ565" s="18" t="s">
        <v>81</v>
      </c>
      <c r="BK565" s="182">
        <f>ROUND(I565*H565,2)</f>
        <v>0</v>
      </c>
      <c r="BL565" s="18" t="s">
        <v>230</v>
      </c>
      <c r="BM565" s="181" t="s">
        <v>921</v>
      </c>
    </row>
    <row r="566" spans="1:47" s="2" customFormat="1" ht="11.25">
      <c r="A566" s="35"/>
      <c r="B566" s="36"/>
      <c r="C566" s="37"/>
      <c r="D566" s="183" t="s">
        <v>139</v>
      </c>
      <c r="E566" s="37"/>
      <c r="F566" s="184" t="s">
        <v>922</v>
      </c>
      <c r="G566" s="37"/>
      <c r="H566" s="37"/>
      <c r="I566" s="185"/>
      <c r="J566" s="37"/>
      <c r="K566" s="37"/>
      <c r="L566" s="40"/>
      <c r="M566" s="186"/>
      <c r="N566" s="187"/>
      <c r="O566" s="65"/>
      <c r="P566" s="65"/>
      <c r="Q566" s="65"/>
      <c r="R566" s="65"/>
      <c r="S566" s="65"/>
      <c r="T566" s="66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T566" s="18" t="s">
        <v>139</v>
      </c>
      <c r="AU566" s="18" t="s">
        <v>83</v>
      </c>
    </row>
    <row r="567" spans="2:63" s="12" customFormat="1" ht="22.9" customHeight="1">
      <c r="B567" s="154"/>
      <c r="C567" s="155"/>
      <c r="D567" s="156" t="s">
        <v>72</v>
      </c>
      <c r="E567" s="168" t="s">
        <v>923</v>
      </c>
      <c r="F567" s="168" t="s">
        <v>924</v>
      </c>
      <c r="G567" s="155"/>
      <c r="H567" s="155"/>
      <c r="I567" s="158"/>
      <c r="J567" s="169">
        <f>BK567</f>
        <v>0</v>
      </c>
      <c r="K567" s="155"/>
      <c r="L567" s="160"/>
      <c r="M567" s="161"/>
      <c r="N567" s="162"/>
      <c r="O567" s="162"/>
      <c r="P567" s="163">
        <f>SUM(P568:P587)</f>
        <v>0</v>
      </c>
      <c r="Q567" s="162"/>
      <c r="R567" s="163">
        <f>SUM(R568:R587)</f>
        <v>0.6897719999999999</v>
      </c>
      <c r="S567" s="162"/>
      <c r="T567" s="164">
        <f>SUM(T568:T587)</f>
        <v>0.182244</v>
      </c>
      <c r="AR567" s="165" t="s">
        <v>83</v>
      </c>
      <c r="AT567" s="166" t="s">
        <v>72</v>
      </c>
      <c r="AU567" s="166" t="s">
        <v>81</v>
      </c>
      <c r="AY567" s="165" t="s">
        <v>130</v>
      </c>
      <c r="BK567" s="167">
        <f>SUM(BK568:BK587)</f>
        <v>0</v>
      </c>
    </row>
    <row r="568" spans="1:65" s="2" customFormat="1" ht="24.2" customHeight="1">
      <c r="A568" s="35"/>
      <c r="B568" s="36"/>
      <c r="C568" s="170" t="s">
        <v>925</v>
      </c>
      <c r="D568" s="170" t="s">
        <v>132</v>
      </c>
      <c r="E568" s="171" t="s">
        <v>926</v>
      </c>
      <c r="F568" s="172" t="s">
        <v>927</v>
      </c>
      <c r="G568" s="173" t="s">
        <v>283</v>
      </c>
      <c r="H568" s="174">
        <v>66.3</v>
      </c>
      <c r="I568" s="175"/>
      <c r="J568" s="176">
        <f>ROUND(I568*H568,2)</f>
        <v>0</v>
      </c>
      <c r="K568" s="172" t="s">
        <v>136</v>
      </c>
      <c r="L568" s="40"/>
      <c r="M568" s="177" t="s">
        <v>19</v>
      </c>
      <c r="N568" s="178" t="s">
        <v>44</v>
      </c>
      <c r="O568" s="65"/>
      <c r="P568" s="179">
        <f>O568*H568</f>
        <v>0</v>
      </c>
      <c r="Q568" s="179">
        <v>0</v>
      </c>
      <c r="R568" s="179">
        <f>Q568*H568</f>
        <v>0</v>
      </c>
      <c r="S568" s="179">
        <v>0.00191</v>
      </c>
      <c r="T568" s="180">
        <f>S568*H568</f>
        <v>0.126633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181" t="s">
        <v>230</v>
      </c>
      <c r="AT568" s="181" t="s">
        <v>132</v>
      </c>
      <c r="AU568" s="181" t="s">
        <v>83</v>
      </c>
      <c r="AY568" s="18" t="s">
        <v>130</v>
      </c>
      <c r="BE568" s="182">
        <f>IF(N568="základní",J568,0)</f>
        <v>0</v>
      </c>
      <c r="BF568" s="182">
        <f>IF(N568="snížená",J568,0)</f>
        <v>0</v>
      </c>
      <c r="BG568" s="182">
        <f>IF(N568="zákl. přenesená",J568,0)</f>
        <v>0</v>
      </c>
      <c r="BH568" s="182">
        <f>IF(N568="sníž. přenesená",J568,0)</f>
        <v>0</v>
      </c>
      <c r="BI568" s="182">
        <f>IF(N568="nulová",J568,0)</f>
        <v>0</v>
      </c>
      <c r="BJ568" s="18" t="s">
        <v>81</v>
      </c>
      <c r="BK568" s="182">
        <f>ROUND(I568*H568,2)</f>
        <v>0</v>
      </c>
      <c r="BL568" s="18" t="s">
        <v>230</v>
      </c>
      <c r="BM568" s="181" t="s">
        <v>928</v>
      </c>
    </row>
    <row r="569" spans="1:47" s="2" customFormat="1" ht="11.25">
      <c r="A569" s="35"/>
      <c r="B569" s="36"/>
      <c r="C569" s="37"/>
      <c r="D569" s="183" t="s">
        <v>139</v>
      </c>
      <c r="E569" s="37"/>
      <c r="F569" s="184" t="s">
        <v>929</v>
      </c>
      <c r="G569" s="37"/>
      <c r="H569" s="37"/>
      <c r="I569" s="185"/>
      <c r="J569" s="37"/>
      <c r="K569" s="37"/>
      <c r="L569" s="40"/>
      <c r="M569" s="186"/>
      <c r="N569" s="187"/>
      <c r="O569" s="65"/>
      <c r="P569" s="65"/>
      <c r="Q569" s="65"/>
      <c r="R569" s="65"/>
      <c r="S569" s="65"/>
      <c r="T569" s="66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T569" s="18" t="s">
        <v>139</v>
      </c>
      <c r="AU569" s="18" t="s">
        <v>83</v>
      </c>
    </row>
    <row r="570" spans="1:65" s="2" customFormat="1" ht="24.2" customHeight="1">
      <c r="A570" s="35"/>
      <c r="B570" s="36"/>
      <c r="C570" s="170" t="s">
        <v>930</v>
      </c>
      <c r="D570" s="170" t="s">
        <v>132</v>
      </c>
      <c r="E570" s="171" t="s">
        <v>931</v>
      </c>
      <c r="F570" s="172" t="s">
        <v>932</v>
      </c>
      <c r="G570" s="173" t="s">
        <v>283</v>
      </c>
      <c r="H570" s="174">
        <v>33.3</v>
      </c>
      <c r="I570" s="175"/>
      <c r="J570" s="176">
        <f>ROUND(I570*H570,2)</f>
        <v>0</v>
      </c>
      <c r="K570" s="172" t="s">
        <v>136</v>
      </c>
      <c r="L570" s="40"/>
      <c r="M570" s="177" t="s">
        <v>19</v>
      </c>
      <c r="N570" s="178" t="s">
        <v>44</v>
      </c>
      <c r="O570" s="65"/>
      <c r="P570" s="179">
        <f>O570*H570</f>
        <v>0</v>
      </c>
      <c r="Q570" s="179">
        <v>0</v>
      </c>
      <c r="R570" s="179">
        <f>Q570*H570</f>
        <v>0</v>
      </c>
      <c r="S570" s="179">
        <v>0.00167</v>
      </c>
      <c r="T570" s="180">
        <f>S570*H570</f>
        <v>0.055610999999999994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81" t="s">
        <v>230</v>
      </c>
      <c r="AT570" s="181" t="s">
        <v>132</v>
      </c>
      <c r="AU570" s="181" t="s">
        <v>83</v>
      </c>
      <c r="AY570" s="18" t="s">
        <v>130</v>
      </c>
      <c r="BE570" s="182">
        <f>IF(N570="základní",J570,0)</f>
        <v>0</v>
      </c>
      <c r="BF570" s="182">
        <f>IF(N570="snížená",J570,0)</f>
        <v>0</v>
      </c>
      <c r="BG570" s="182">
        <f>IF(N570="zákl. přenesená",J570,0)</f>
        <v>0</v>
      </c>
      <c r="BH570" s="182">
        <f>IF(N570="sníž. přenesená",J570,0)</f>
        <v>0</v>
      </c>
      <c r="BI570" s="182">
        <f>IF(N570="nulová",J570,0)</f>
        <v>0</v>
      </c>
      <c r="BJ570" s="18" t="s">
        <v>81</v>
      </c>
      <c r="BK570" s="182">
        <f>ROUND(I570*H570,2)</f>
        <v>0</v>
      </c>
      <c r="BL570" s="18" t="s">
        <v>230</v>
      </c>
      <c r="BM570" s="181" t="s">
        <v>933</v>
      </c>
    </row>
    <row r="571" spans="1:47" s="2" customFormat="1" ht="11.25">
      <c r="A571" s="35"/>
      <c r="B571" s="36"/>
      <c r="C571" s="37"/>
      <c r="D571" s="183" t="s">
        <v>139</v>
      </c>
      <c r="E571" s="37"/>
      <c r="F571" s="184" t="s">
        <v>934</v>
      </c>
      <c r="G571" s="37"/>
      <c r="H571" s="37"/>
      <c r="I571" s="185"/>
      <c r="J571" s="37"/>
      <c r="K571" s="37"/>
      <c r="L571" s="40"/>
      <c r="M571" s="186"/>
      <c r="N571" s="187"/>
      <c r="O571" s="65"/>
      <c r="P571" s="65"/>
      <c r="Q571" s="65"/>
      <c r="R571" s="65"/>
      <c r="S571" s="65"/>
      <c r="T571" s="66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18" t="s">
        <v>139</v>
      </c>
      <c r="AU571" s="18" t="s">
        <v>83</v>
      </c>
    </row>
    <row r="572" spans="1:65" s="2" customFormat="1" ht="37.9" customHeight="1">
      <c r="A572" s="35"/>
      <c r="B572" s="36"/>
      <c r="C572" s="170" t="s">
        <v>935</v>
      </c>
      <c r="D572" s="170" t="s">
        <v>132</v>
      </c>
      <c r="E572" s="171" t="s">
        <v>936</v>
      </c>
      <c r="F572" s="172" t="s">
        <v>937</v>
      </c>
      <c r="G572" s="173" t="s">
        <v>283</v>
      </c>
      <c r="H572" s="174">
        <v>66.3</v>
      </c>
      <c r="I572" s="175"/>
      <c r="J572" s="176">
        <f>ROUND(I572*H572,2)</f>
        <v>0</v>
      </c>
      <c r="K572" s="172" t="s">
        <v>136</v>
      </c>
      <c r="L572" s="40"/>
      <c r="M572" s="177" t="s">
        <v>19</v>
      </c>
      <c r="N572" s="178" t="s">
        <v>44</v>
      </c>
      <c r="O572" s="65"/>
      <c r="P572" s="179">
        <f>O572*H572</f>
        <v>0</v>
      </c>
      <c r="Q572" s="179">
        <v>0.00712</v>
      </c>
      <c r="R572" s="179">
        <f>Q572*H572</f>
        <v>0.472056</v>
      </c>
      <c r="S572" s="179">
        <v>0</v>
      </c>
      <c r="T572" s="180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181" t="s">
        <v>230</v>
      </c>
      <c r="AT572" s="181" t="s">
        <v>132</v>
      </c>
      <c r="AU572" s="181" t="s">
        <v>83</v>
      </c>
      <c r="AY572" s="18" t="s">
        <v>130</v>
      </c>
      <c r="BE572" s="182">
        <f>IF(N572="základní",J572,0)</f>
        <v>0</v>
      </c>
      <c r="BF572" s="182">
        <f>IF(N572="snížená",J572,0)</f>
        <v>0</v>
      </c>
      <c r="BG572" s="182">
        <f>IF(N572="zákl. přenesená",J572,0)</f>
        <v>0</v>
      </c>
      <c r="BH572" s="182">
        <f>IF(N572="sníž. přenesená",J572,0)</f>
        <v>0</v>
      </c>
      <c r="BI572" s="182">
        <f>IF(N572="nulová",J572,0)</f>
        <v>0</v>
      </c>
      <c r="BJ572" s="18" t="s">
        <v>81</v>
      </c>
      <c r="BK572" s="182">
        <f>ROUND(I572*H572,2)</f>
        <v>0</v>
      </c>
      <c r="BL572" s="18" t="s">
        <v>230</v>
      </c>
      <c r="BM572" s="181" t="s">
        <v>938</v>
      </c>
    </row>
    <row r="573" spans="1:47" s="2" customFormat="1" ht="11.25">
      <c r="A573" s="35"/>
      <c r="B573" s="36"/>
      <c r="C573" s="37"/>
      <c r="D573" s="183" t="s">
        <v>139</v>
      </c>
      <c r="E573" s="37"/>
      <c r="F573" s="184" t="s">
        <v>939</v>
      </c>
      <c r="G573" s="37"/>
      <c r="H573" s="37"/>
      <c r="I573" s="185"/>
      <c r="J573" s="37"/>
      <c r="K573" s="37"/>
      <c r="L573" s="40"/>
      <c r="M573" s="186"/>
      <c r="N573" s="187"/>
      <c r="O573" s="65"/>
      <c r="P573" s="65"/>
      <c r="Q573" s="65"/>
      <c r="R573" s="65"/>
      <c r="S573" s="65"/>
      <c r="T573" s="66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T573" s="18" t="s">
        <v>139</v>
      </c>
      <c r="AU573" s="18" t="s">
        <v>83</v>
      </c>
    </row>
    <row r="574" spans="1:65" s="2" customFormat="1" ht="37.9" customHeight="1">
      <c r="A574" s="35"/>
      <c r="B574" s="36"/>
      <c r="C574" s="170" t="s">
        <v>940</v>
      </c>
      <c r="D574" s="170" t="s">
        <v>132</v>
      </c>
      <c r="E574" s="171" t="s">
        <v>941</v>
      </c>
      <c r="F574" s="172" t="s">
        <v>942</v>
      </c>
      <c r="G574" s="173" t="s">
        <v>283</v>
      </c>
      <c r="H574" s="174">
        <v>33.8</v>
      </c>
      <c r="I574" s="175"/>
      <c r="J574" s="176">
        <f>ROUND(I574*H574,2)</f>
        <v>0</v>
      </c>
      <c r="K574" s="172" t="s">
        <v>136</v>
      </c>
      <c r="L574" s="40"/>
      <c r="M574" s="177" t="s">
        <v>19</v>
      </c>
      <c r="N574" s="178" t="s">
        <v>44</v>
      </c>
      <c r="O574" s="65"/>
      <c r="P574" s="179">
        <f>O574*H574</f>
        <v>0</v>
      </c>
      <c r="Q574" s="179">
        <v>0.00352</v>
      </c>
      <c r="R574" s="179">
        <f>Q574*H574</f>
        <v>0.118976</v>
      </c>
      <c r="S574" s="179">
        <v>0</v>
      </c>
      <c r="T574" s="180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81" t="s">
        <v>230</v>
      </c>
      <c r="AT574" s="181" t="s">
        <v>132</v>
      </c>
      <c r="AU574" s="181" t="s">
        <v>83</v>
      </c>
      <c r="AY574" s="18" t="s">
        <v>130</v>
      </c>
      <c r="BE574" s="182">
        <f>IF(N574="základní",J574,0)</f>
        <v>0</v>
      </c>
      <c r="BF574" s="182">
        <f>IF(N574="snížená",J574,0)</f>
        <v>0</v>
      </c>
      <c r="BG574" s="182">
        <f>IF(N574="zákl. přenesená",J574,0)</f>
        <v>0</v>
      </c>
      <c r="BH574" s="182">
        <f>IF(N574="sníž. přenesená",J574,0)</f>
        <v>0</v>
      </c>
      <c r="BI574" s="182">
        <f>IF(N574="nulová",J574,0)</f>
        <v>0</v>
      </c>
      <c r="BJ574" s="18" t="s">
        <v>81</v>
      </c>
      <c r="BK574" s="182">
        <f>ROUND(I574*H574,2)</f>
        <v>0</v>
      </c>
      <c r="BL574" s="18" t="s">
        <v>230</v>
      </c>
      <c r="BM574" s="181" t="s">
        <v>943</v>
      </c>
    </row>
    <row r="575" spans="1:47" s="2" customFormat="1" ht="11.25">
      <c r="A575" s="35"/>
      <c r="B575" s="36"/>
      <c r="C575" s="37"/>
      <c r="D575" s="183" t="s">
        <v>139</v>
      </c>
      <c r="E575" s="37"/>
      <c r="F575" s="184" t="s">
        <v>944</v>
      </c>
      <c r="G575" s="37"/>
      <c r="H575" s="37"/>
      <c r="I575" s="185"/>
      <c r="J575" s="37"/>
      <c r="K575" s="37"/>
      <c r="L575" s="40"/>
      <c r="M575" s="186"/>
      <c r="N575" s="187"/>
      <c r="O575" s="65"/>
      <c r="P575" s="65"/>
      <c r="Q575" s="65"/>
      <c r="R575" s="65"/>
      <c r="S575" s="65"/>
      <c r="T575" s="66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T575" s="18" t="s">
        <v>139</v>
      </c>
      <c r="AU575" s="18" t="s">
        <v>83</v>
      </c>
    </row>
    <row r="576" spans="2:51" s="13" customFormat="1" ht="11.25">
      <c r="B576" s="188"/>
      <c r="C576" s="189"/>
      <c r="D576" s="190" t="s">
        <v>141</v>
      </c>
      <c r="E576" s="191" t="s">
        <v>19</v>
      </c>
      <c r="F576" s="192" t="s">
        <v>410</v>
      </c>
      <c r="G576" s="189"/>
      <c r="H576" s="193">
        <v>13.7</v>
      </c>
      <c r="I576" s="194"/>
      <c r="J576" s="189"/>
      <c r="K576" s="189"/>
      <c r="L576" s="195"/>
      <c r="M576" s="196"/>
      <c r="N576" s="197"/>
      <c r="O576" s="197"/>
      <c r="P576" s="197"/>
      <c r="Q576" s="197"/>
      <c r="R576" s="197"/>
      <c r="S576" s="197"/>
      <c r="T576" s="198"/>
      <c r="AT576" s="199" t="s">
        <v>141</v>
      </c>
      <c r="AU576" s="199" t="s">
        <v>83</v>
      </c>
      <c r="AV576" s="13" t="s">
        <v>83</v>
      </c>
      <c r="AW576" s="13" t="s">
        <v>143</v>
      </c>
      <c r="AX576" s="13" t="s">
        <v>73</v>
      </c>
      <c r="AY576" s="199" t="s">
        <v>130</v>
      </c>
    </row>
    <row r="577" spans="2:51" s="13" customFormat="1" ht="11.25">
      <c r="B577" s="188"/>
      <c r="C577" s="189"/>
      <c r="D577" s="190" t="s">
        <v>141</v>
      </c>
      <c r="E577" s="191" t="s">
        <v>19</v>
      </c>
      <c r="F577" s="192" t="s">
        <v>411</v>
      </c>
      <c r="G577" s="189"/>
      <c r="H577" s="193">
        <v>16.2</v>
      </c>
      <c r="I577" s="194"/>
      <c r="J577" s="189"/>
      <c r="K577" s="189"/>
      <c r="L577" s="195"/>
      <c r="M577" s="196"/>
      <c r="N577" s="197"/>
      <c r="O577" s="197"/>
      <c r="P577" s="197"/>
      <c r="Q577" s="197"/>
      <c r="R577" s="197"/>
      <c r="S577" s="197"/>
      <c r="T577" s="198"/>
      <c r="AT577" s="199" t="s">
        <v>141</v>
      </c>
      <c r="AU577" s="199" t="s">
        <v>83</v>
      </c>
      <c r="AV577" s="13" t="s">
        <v>83</v>
      </c>
      <c r="AW577" s="13" t="s">
        <v>143</v>
      </c>
      <c r="AX577" s="13" t="s">
        <v>73</v>
      </c>
      <c r="AY577" s="199" t="s">
        <v>130</v>
      </c>
    </row>
    <row r="578" spans="2:51" s="13" customFormat="1" ht="11.25">
      <c r="B578" s="188"/>
      <c r="C578" s="189"/>
      <c r="D578" s="190" t="s">
        <v>141</v>
      </c>
      <c r="E578" s="191" t="s">
        <v>19</v>
      </c>
      <c r="F578" s="192" t="s">
        <v>412</v>
      </c>
      <c r="G578" s="189"/>
      <c r="H578" s="193">
        <v>3.4</v>
      </c>
      <c r="I578" s="194"/>
      <c r="J578" s="189"/>
      <c r="K578" s="189"/>
      <c r="L578" s="195"/>
      <c r="M578" s="196"/>
      <c r="N578" s="197"/>
      <c r="O578" s="197"/>
      <c r="P578" s="197"/>
      <c r="Q578" s="197"/>
      <c r="R578" s="197"/>
      <c r="S578" s="197"/>
      <c r="T578" s="198"/>
      <c r="AT578" s="199" t="s">
        <v>141</v>
      </c>
      <c r="AU578" s="199" t="s">
        <v>83</v>
      </c>
      <c r="AV578" s="13" t="s">
        <v>83</v>
      </c>
      <c r="AW578" s="13" t="s">
        <v>143</v>
      </c>
      <c r="AX578" s="13" t="s">
        <v>73</v>
      </c>
      <c r="AY578" s="199" t="s">
        <v>130</v>
      </c>
    </row>
    <row r="579" spans="2:51" s="13" customFormat="1" ht="11.25">
      <c r="B579" s="188"/>
      <c r="C579" s="189"/>
      <c r="D579" s="190" t="s">
        <v>141</v>
      </c>
      <c r="E579" s="191" t="s">
        <v>19</v>
      </c>
      <c r="F579" s="192" t="s">
        <v>945</v>
      </c>
      <c r="G579" s="189"/>
      <c r="H579" s="193">
        <v>0.5</v>
      </c>
      <c r="I579" s="194"/>
      <c r="J579" s="189"/>
      <c r="K579" s="189"/>
      <c r="L579" s="195"/>
      <c r="M579" s="196"/>
      <c r="N579" s="197"/>
      <c r="O579" s="197"/>
      <c r="P579" s="197"/>
      <c r="Q579" s="197"/>
      <c r="R579" s="197"/>
      <c r="S579" s="197"/>
      <c r="T579" s="198"/>
      <c r="AT579" s="199" t="s">
        <v>141</v>
      </c>
      <c r="AU579" s="199" t="s">
        <v>83</v>
      </c>
      <c r="AV579" s="13" t="s">
        <v>83</v>
      </c>
      <c r="AW579" s="13" t="s">
        <v>143</v>
      </c>
      <c r="AX579" s="13" t="s">
        <v>73</v>
      </c>
      <c r="AY579" s="199" t="s">
        <v>130</v>
      </c>
    </row>
    <row r="580" spans="2:51" s="14" customFormat="1" ht="11.25">
      <c r="B580" s="200"/>
      <c r="C580" s="201"/>
      <c r="D580" s="190" t="s">
        <v>141</v>
      </c>
      <c r="E580" s="202" t="s">
        <v>19</v>
      </c>
      <c r="F580" s="203" t="s">
        <v>146</v>
      </c>
      <c r="G580" s="201"/>
      <c r="H580" s="204">
        <v>33.8</v>
      </c>
      <c r="I580" s="205"/>
      <c r="J580" s="201"/>
      <c r="K580" s="201"/>
      <c r="L580" s="206"/>
      <c r="M580" s="207"/>
      <c r="N580" s="208"/>
      <c r="O580" s="208"/>
      <c r="P580" s="208"/>
      <c r="Q580" s="208"/>
      <c r="R580" s="208"/>
      <c r="S580" s="208"/>
      <c r="T580" s="209"/>
      <c r="AT580" s="210" t="s">
        <v>141</v>
      </c>
      <c r="AU580" s="210" t="s">
        <v>83</v>
      </c>
      <c r="AV580" s="14" t="s">
        <v>137</v>
      </c>
      <c r="AW580" s="14" t="s">
        <v>143</v>
      </c>
      <c r="AX580" s="14" t="s">
        <v>81</v>
      </c>
      <c r="AY580" s="210" t="s">
        <v>130</v>
      </c>
    </row>
    <row r="581" spans="1:65" s="2" customFormat="1" ht="24.2" customHeight="1">
      <c r="A581" s="35"/>
      <c r="B581" s="36"/>
      <c r="C581" s="170" t="s">
        <v>946</v>
      </c>
      <c r="D581" s="170" t="s">
        <v>132</v>
      </c>
      <c r="E581" s="171" t="s">
        <v>947</v>
      </c>
      <c r="F581" s="172" t="s">
        <v>948</v>
      </c>
      <c r="G581" s="173" t="s">
        <v>283</v>
      </c>
      <c r="H581" s="174">
        <v>8</v>
      </c>
      <c r="I581" s="175"/>
      <c r="J581" s="176">
        <f>ROUND(I581*H581,2)</f>
        <v>0</v>
      </c>
      <c r="K581" s="172" t="s">
        <v>136</v>
      </c>
      <c r="L581" s="40"/>
      <c r="M581" s="177" t="s">
        <v>19</v>
      </c>
      <c r="N581" s="178" t="s">
        <v>44</v>
      </c>
      <c r="O581" s="65"/>
      <c r="P581" s="179">
        <f>O581*H581</f>
        <v>0</v>
      </c>
      <c r="Q581" s="179">
        <v>0.00438</v>
      </c>
      <c r="R581" s="179">
        <f>Q581*H581</f>
        <v>0.03504</v>
      </c>
      <c r="S581" s="179">
        <v>0</v>
      </c>
      <c r="T581" s="180">
        <f>S581*H581</f>
        <v>0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181" t="s">
        <v>230</v>
      </c>
      <c r="AT581" s="181" t="s">
        <v>132</v>
      </c>
      <c r="AU581" s="181" t="s">
        <v>83</v>
      </c>
      <c r="AY581" s="18" t="s">
        <v>130</v>
      </c>
      <c r="BE581" s="182">
        <f>IF(N581="základní",J581,0)</f>
        <v>0</v>
      </c>
      <c r="BF581" s="182">
        <f>IF(N581="snížená",J581,0)</f>
        <v>0</v>
      </c>
      <c r="BG581" s="182">
        <f>IF(N581="zákl. přenesená",J581,0)</f>
        <v>0</v>
      </c>
      <c r="BH581" s="182">
        <f>IF(N581="sníž. přenesená",J581,0)</f>
        <v>0</v>
      </c>
      <c r="BI581" s="182">
        <f>IF(N581="nulová",J581,0)</f>
        <v>0</v>
      </c>
      <c r="BJ581" s="18" t="s">
        <v>81</v>
      </c>
      <c r="BK581" s="182">
        <f>ROUND(I581*H581,2)</f>
        <v>0</v>
      </c>
      <c r="BL581" s="18" t="s">
        <v>230</v>
      </c>
      <c r="BM581" s="181" t="s">
        <v>949</v>
      </c>
    </row>
    <row r="582" spans="1:47" s="2" customFormat="1" ht="11.25">
      <c r="A582" s="35"/>
      <c r="B582" s="36"/>
      <c r="C582" s="37"/>
      <c r="D582" s="183" t="s">
        <v>139</v>
      </c>
      <c r="E582" s="37"/>
      <c r="F582" s="184" t="s">
        <v>950</v>
      </c>
      <c r="G582" s="37"/>
      <c r="H582" s="37"/>
      <c r="I582" s="185"/>
      <c r="J582" s="37"/>
      <c r="K582" s="37"/>
      <c r="L582" s="40"/>
      <c r="M582" s="186"/>
      <c r="N582" s="187"/>
      <c r="O582" s="65"/>
      <c r="P582" s="65"/>
      <c r="Q582" s="65"/>
      <c r="R582" s="65"/>
      <c r="S582" s="65"/>
      <c r="T582" s="66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T582" s="18" t="s">
        <v>139</v>
      </c>
      <c r="AU582" s="18" t="s">
        <v>83</v>
      </c>
    </row>
    <row r="583" spans="2:51" s="13" customFormat="1" ht="11.25">
      <c r="B583" s="188"/>
      <c r="C583" s="189"/>
      <c r="D583" s="190" t="s">
        <v>141</v>
      </c>
      <c r="E583" s="191" t="s">
        <v>19</v>
      </c>
      <c r="F583" s="192" t="s">
        <v>951</v>
      </c>
      <c r="G583" s="189"/>
      <c r="H583" s="193">
        <v>8</v>
      </c>
      <c r="I583" s="194"/>
      <c r="J583" s="189"/>
      <c r="K583" s="189"/>
      <c r="L583" s="195"/>
      <c r="M583" s="196"/>
      <c r="N583" s="197"/>
      <c r="O583" s="197"/>
      <c r="P583" s="197"/>
      <c r="Q583" s="197"/>
      <c r="R583" s="197"/>
      <c r="S583" s="197"/>
      <c r="T583" s="198"/>
      <c r="AT583" s="199" t="s">
        <v>141</v>
      </c>
      <c r="AU583" s="199" t="s">
        <v>83</v>
      </c>
      <c r="AV583" s="13" t="s">
        <v>83</v>
      </c>
      <c r="AW583" s="13" t="s">
        <v>143</v>
      </c>
      <c r="AX583" s="13" t="s">
        <v>81</v>
      </c>
      <c r="AY583" s="199" t="s">
        <v>130</v>
      </c>
    </row>
    <row r="584" spans="1:65" s="2" customFormat="1" ht="24.2" customHeight="1">
      <c r="A584" s="35"/>
      <c r="B584" s="36"/>
      <c r="C584" s="170" t="s">
        <v>952</v>
      </c>
      <c r="D584" s="170" t="s">
        <v>132</v>
      </c>
      <c r="E584" s="171" t="s">
        <v>953</v>
      </c>
      <c r="F584" s="172" t="s">
        <v>954</v>
      </c>
      <c r="G584" s="173" t="s">
        <v>283</v>
      </c>
      <c r="H584" s="174">
        <v>18.2</v>
      </c>
      <c r="I584" s="175"/>
      <c r="J584" s="176">
        <f>ROUND(I584*H584,2)</f>
        <v>0</v>
      </c>
      <c r="K584" s="172" t="s">
        <v>136</v>
      </c>
      <c r="L584" s="40"/>
      <c r="M584" s="177" t="s">
        <v>19</v>
      </c>
      <c r="N584" s="178" t="s">
        <v>44</v>
      </c>
      <c r="O584" s="65"/>
      <c r="P584" s="179">
        <f>O584*H584</f>
        <v>0</v>
      </c>
      <c r="Q584" s="179">
        <v>0.0035</v>
      </c>
      <c r="R584" s="179">
        <f>Q584*H584</f>
        <v>0.06369999999999999</v>
      </c>
      <c r="S584" s="179">
        <v>0</v>
      </c>
      <c r="T584" s="180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181" t="s">
        <v>230</v>
      </c>
      <c r="AT584" s="181" t="s">
        <v>132</v>
      </c>
      <c r="AU584" s="181" t="s">
        <v>83</v>
      </c>
      <c r="AY584" s="18" t="s">
        <v>130</v>
      </c>
      <c r="BE584" s="182">
        <f>IF(N584="základní",J584,0)</f>
        <v>0</v>
      </c>
      <c r="BF584" s="182">
        <f>IF(N584="snížená",J584,0)</f>
        <v>0</v>
      </c>
      <c r="BG584" s="182">
        <f>IF(N584="zákl. přenesená",J584,0)</f>
        <v>0</v>
      </c>
      <c r="BH584" s="182">
        <f>IF(N584="sníž. přenesená",J584,0)</f>
        <v>0</v>
      </c>
      <c r="BI584" s="182">
        <f>IF(N584="nulová",J584,0)</f>
        <v>0</v>
      </c>
      <c r="BJ584" s="18" t="s">
        <v>81</v>
      </c>
      <c r="BK584" s="182">
        <f>ROUND(I584*H584,2)</f>
        <v>0</v>
      </c>
      <c r="BL584" s="18" t="s">
        <v>230</v>
      </c>
      <c r="BM584" s="181" t="s">
        <v>955</v>
      </c>
    </row>
    <row r="585" spans="1:47" s="2" customFormat="1" ht="11.25">
      <c r="A585" s="35"/>
      <c r="B585" s="36"/>
      <c r="C585" s="37"/>
      <c r="D585" s="183" t="s">
        <v>139</v>
      </c>
      <c r="E585" s="37"/>
      <c r="F585" s="184" t="s">
        <v>956</v>
      </c>
      <c r="G585" s="37"/>
      <c r="H585" s="37"/>
      <c r="I585" s="185"/>
      <c r="J585" s="37"/>
      <c r="K585" s="37"/>
      <c r="L585" s="40"/>
      <c r="M585" s="186"/>
      <c r="N585" s="187"/>
      <c r="O585" s="65"/>
      <c r="P585" s="65"/>
      <c r="Q585" s="65"/>
      <c r="R585" s="65"/>
      <c r="S585" s="65"/>
      <c r="T585" s="66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T585" s="18" t="s">
        <v>139</v>
      </c>
      <c r="AU585" s="18" t="s">
        <v>83</v>
      </c>
    </row>
    <row r="586" spans="1:65" s="2" customFormat="1" ht="44.25" customHeight="1">
      <c r="A586" s="35"/>
      <c r="B586" s="36"/>
      <c r="C586" s="170" t="s">
        <v>957</v>
      </c>
      <c r="D586" s="170" t="s">
        <v>132</v>
      </c>
      <c r="E586" s="171" t="s">
        <v>958</v>
      </c>
      <c r="F586" s="172" t="s">
        <v>959</v>
      </c>
      <c r="G586" s="173" t="s">
        <v>195</v>
      </c>
      <c r="H586" s="174">
        <v>0.69</v>
      </c>
      <c r="I586" s="175"/>
      <c r="J586" s="176">
        <f>ROUND(I586*H586,2)</f>
        <v>0</v>
      </c>
      <c r="K586" s="172" t="s">
        <v>136</v>
      </c>
      <c r="L586" s="40"/>
      <c r="M586" s="177" t="s">
        <v>19</v>
      </c>
      <c r="N586" s="178" t="s">
        <v>44</v>
      </c>
      <c r="O586" s="65"/>
      <c r="P586" s="179">
        <f>O586*H586</f>
        <v>0</v>
      </c>
      <c r="Q586" s="179">
        <v>0</v>
      </c>
      <c r="R586" s="179">
        <f>Q586*H586</f>
        <v>0</v>
      </c>
      <c r="S586" s="179">
        <v>0</v>
      </c>
      <c r="T586" s="180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81" t="s">
        <v>230</v>
      </c>
      <c r="AT586" s="181" t="s">
        <v>132</v>
      </c>
      <c r="AU586" s="181" t="s">
        <v>83</v>
      </c>
      <c r="AY586" s="18" t="s">
        <v>130</v>
      </c>
      <c r="BE586" s="182">
        <f>IF(N586="základní",J586,0)</f>
        <v>0</v>
      </c>
      <c r="BF586" s="182">
        <f>IF(N586="snížená",J586,0)</f>
        <v>0</v>
      </c>
      <c r="BG586" s="182">
        <f>IF(N586="zákl. přenesená",J586,0)</f>
        <v>0</v>
      </c>
      <c r="BH586" s="182">
        <f>IF(N586="sníž. přenesená",J586,0)</f>
        <v>0</v>
      </c>
      <c r="BI586" s="182">
        <f>IF(N586="nulová",J586,0)</f>
        <v>0</v>
      </c>
      <c r="BJ586" s="18" t="s">
        <v>81</v>
      </c>
      <c r="BK586" s="182">
        <f>ROUND(I586*H586,2)</f>
        <v>0</v>
      </c>
      <c r="BL586" s="18" t="s">
        <v>230</v>
      </c>
      <c r="BM586" s="181" t="s">
        <v>960</v>
      </c>
    </row>
    <row r="587" spans="1:47" s="2" customFormat="1" ht="11.25">
      <c r="A587" s="35"/>
      <c r="B587" s="36"/>
      <c r="C587" s="37"/>
      <c r="D587" s="183" t="s">
        <v>139</v>
      </c>
      <c r="E587" s="37"/>
      <c r="F587" s="184" t="s">
        <v>961</v>
      </c>
      <c r="G587" s="37"/>
      <c r="H587" s="37"/>
      <c r="I587" s="185"/>
      <c r="J587" s="37"/>
      <c r="K587" s="37"/>
      <c r="L587" s="40"/>
      <c r="M587" s="186"/>
      <c r="N587" s="187"/>
      <c r="O587" s="65"/>
      <c r="P587" s="65"/>
      <c r="Q587" s="65"/>
      <c r="R587" s="65"/>
      <c r="S587" s="65"/>
      <c r="T587" s="66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T587" s="18" t="s">
        <v>139</v>
      </c>
      <c r="AU587" s="18" t="s">
        <v>83</v>
      </c>
    </row>
    <row r="588" spans="2:63" s="12" customFormat="1" ht="22.9" customHeight="1">
      <c r="B588" s="154"/>
      <c r="C588" s="155"/>
      <c r="D588" s="156" t="s">
        <v>72</v>
      </c>
      <c r="E588" s="168" t="s">
        <v>962</v>
      </c>
      <c r="F588" s="168" t="s">
        <v>963</v>
      </c>
      <c r="G588" s="155"/>
      <c r="H588" s="155"/>
      <c r="I588" s="158"/>
      <c r="J588" s="169">
        <f>BK588</f>
        <v>0</v>
      </c>
      <c r="K588" s="155"/>
      <c r="L588" s="160"/>
      <c r="M588" s="161"/>
      <c r="N588" s="162"/>
      <c r="O588" s="162"/>
      <c r="P588" s="163">
        <f>SUM(P589:P597)</f>
        <v>0</v>
      </c>
      <c r="Q588" s="162"/>
      <c r="R588" s="163">
        <f>SUM(R589:R597)</f>
        <v>0.00288</v>
      </c>
      <c r="S588" s="162"/>
      <c r="T588" s="164">
        <f>SUM(T589:T597)</f>
        <v>0.0895968</v>
      </c>
      <c r="AR588" s="165" t="s">
        <v>83</v>
      </c>
      <c r="AT588" s="166" t="s">
        <v>72</v>
      </c>
      <c r="AU588" s="166" t="s">
        <v>81</v>
      </c>
      <c r="AY588" s="165" t="s">
        <v>130</v>
      </c>
      <c r="BK588" s="167">
        <f>SUM(BK589:BK597)</f>
        <v>0</v>
      </c>
    </row>
    <row r="589" spans="1:65" s="2" customFormat="1" ht="16.5" customHeight="1">
      <c r="A589" s="35"/>
      <c r="B589" s="36"/>
      <c r="C589" s="170" t="s">
        <v>964</v>
      </c>
      <c r="D589" s="170" t="s">
        <v>132</v>
      </c>
      <c r="E589" s="171" t="s">
        <v>965</v>
      </c>
      <c r="F589" s="172" t="s">
        <v>966</v>
      </c>
      <c r="G589" s="173" t="s">
        <v>135</v>
      </c>
      <c r="H589" s="174">
        <v>8.16</v>
      </c>
      <c r="I589" s="175"/>
      <c r="J589" s="176">
        <f>ROUND(I589*H589,2)</f>
        <v>0</v>
      </c>
      <c r="K589" s="172" t="s">
        <v>136</v>
      </c>
      <c r="L589" s="40"/>
      <c r="M589" s="177" t="s">
        <v>19</v>
      </c>
      <c r="N589" s="178" t="s">
        <v>44</v>
      </c>
      <c r="O589" s="65"/>
      <c r="P589" s="179">
        <f>O589*H589</f>
        <v>0</v>
      </c>
      <c r="Q589" s="179">
        <v>0</v>
      </c>
      <c r="R589" s="179">
        <f>Q589*H589</f>
        <v>0</v>
      </c>
      <c r="S589" s="179">
        <v>0.01098</v>
      </c>
      <c r="T589" s="180">
        <f>S589*H589</f>
        <v>0.0895968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R589" s="181" t="s">
        <v>230</v>
      </c>
      <c r="AT589" s="181" t="s">
        <v>132</v>
      </c>
      <c r="AU589" s="181" t="s">
        <v>83</v>
      </c>
      <c r="AY589" s="18" t="s">
        <v>130</v>
      </c>
      <c r="BE589" s="182">
        <f>IF(N589="základní",J589,0)</f>
        <v>0</v>
      </c>
      <c r="BF589" s="182">
        <f>IF(N589="snížená",J589,0)</f>
        <v>0</v>
      </c>
      <c r="BG589" s="182">
        <f>IF(N589="zákl. přenesená",J589,0)</f>
        <v>0</v>
      </c>
      <c r="BH589" s="182">
        <f>IF(N589="sníž. přenesená",J589,0)</f>
        <v>0</v>
      </c>
      <c r="BI589" s="182">
        <f>IF(N589="nulová",J589,0)</f>
        <v>0</v>
      </c>
      <c r="BJ589" s="18" t="s">
        <v>81</v>
      </c>
      <c r="BK589" s="182">
        <f>ROUND(I589*H589,2)</f>
        <v>0</v>
      </c>
      <c r="BL589" s="18" t="s">
        <v>230</v>
      </c>
      <c r="BM589" s="181" t="s">
        <v>967</v>
      </c>
    </row>
    <row r="590" spans="1:47" s="2" customFormat="1" ht="11.25">
      <c r="A590" s="35"/>
      <c r="B590" s="36"/>
      <c r="C590" s="37"/>
      <c r="D590" s="183" t="s">
        <v>139</v>
      </c>
      <c r="E590" s="37"/>
      <c r="F590" s="184" t="s">
        <v>968</v>
      </c>
      <c r="G590" s="37"/>
      <c r="H590" s="37"/>
      <c r="I590" s="185"/>
      <c r="J590" s="37"/>
      <c r="K590" s="37"/>
      <c r="L590" s="40"/>
      <c r="M590" s="186"/>
      <c r="N590" s="187"/>
      <c r="O590" s="65"/>
      <c r="P590" s="65"/>
      <c r="Q590" s="65"/>
      <c r="R590" s="65"/>
      <c r="S590" s="65"/>
      <c r="T590" s="66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T590" s="18" t="s">
        <v>139</v>
      </c>
      <c r="AU590" s="18" t="s">
        <v>83</v>
      </c>
    </row>
    <row r="591" spans="2:51" s="13" customFormat="1" ht="11.25">
      <c r="B591" s="188"/>
      <c r="C591" s="189"/>
      <c r="D591" s="190" t="s">
        <v>141</v>
      </c>
      <c r="E591" s="191" t="s">
        <v>19</v>
      </c>
      <c r="F591" s="192" t="s">
        <v>969</v>
      </c>
      <c r="G591" s="189"/>
      <c r="H591" s="193">
        <v>8.16</v>
      </c>
      <c r="I591" s="194"/>
      <c r="J591" s="189"/>
      <c r="K591" s="189"/>
      <c r="L591" s="195"/>
      <c r="M591" s="196"/>
      <c r="N591" s="197"/>
      <c r="O591" s="197"/>
      <c r="P591" s="197"/>
      <c r="Q591" s="197"/>
      <c r="R591" s="197"/>
      <c r="S591" s="197"/>
      <c r="T591" s="198"/>
      <c r="AT591" s="199" t="s">
        <v>141</v>
      </c>
      <c r="AU591" s="199" t="s">
        <v>83</v>
      </c>
      <c r="AV591" s="13" t="s">
        <v>83</v>
      </c>
      <c r="AW591" s="13" t="s">
        <v>143</v>
      </c>
      <c r="AX591" s="13" t="s">
        <v>81</v>
      </c>
      <c r="AY591" s="199" t="s">
        <v>130</v>
      </c>
    </row>
    <row r="592" spans="1:65" s="2" customFormat="1" ht="33" customHeight="1">
      <c r="A592" s="35"/>
      <c r="B592" s="36"/>
      <c r="C592" s="170" t="s">
        <v>970</v>
      </c>
      <c r="D592" s="170" t="s">
        <v>132</v>
      </c>
      <c r="E592" s="171" t="s">
        <v>971</v>
      </c>
      <c r="F592" s="172" t="s">
        <v>972</v>
      </c>
      <c r="G592" s="173" t="s">
        <v>283</v>
      </c>
      <c r="H592" s="174">
        <v>1.6</v>
      </c>
      <c r="I592" s="175"/>
      <c r="J592" s="176">
        <f>ROUND(I592*H592,2)</f>
        <v>0</v>
      </c>
      <c r="K592" s="172" t="s">
        <v>136</v>
      </c>
      <c r="L592" s="40"/>
      <c r="M592" s="177" t="s">
        <v>19</v>
      </c>
      <c r="N592" s="178" t="s">
        <v>44</v>
      </c>
      <c r="O592" s="65"/>
      <c r="P592" s="179">
        <f>O592*H592</f>
        <v>0</v>
      </c>
      <c r="Q592" s="179">
        <v>0</v>
      </c>
      <c r="R592" s="179">
        <f>Q592*H592</f>
        <v>0</v>
      </c>
      <c r="S592" s="179">
        <v>0</v>
      </c>
      <c r="T592" s="180">
        <f>S592*H592</f>
        <v>0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181" t="s">
        <v>230</v>
      </c>
      <c r="AT592" s="181" t="s">
        <v>132</v>
      </c>
      <c r="AU592" s="181" t="s">
        <v>83</v>
      </c>
      <c r="AY592" s="18" t="s">
        <v>130</v>
      </c>
      <c r="BE592" s="182">
        <f>IF(N592="základní",J592,0)</f>
        <v>0</v>
      </c>
      <c r="BF592" s="182">
        <f>IF(N592="snížená",J592,0)</f>
        <v>0</v>
      </c>
      <c r="BG592" s="182">
        <f>IF(N592="zákl. přenesená",J592,0)</f>
        <v>0</v>
      </c>
      <c r="BH592" s="182">
        <f>IF(N592="sníž. přenesená",J592,0)</f>
        <v>0</v>
      </c>
      <c r="BI592" s="182">
        <f>IF(N592="nulová",J592,0)</f>
        <v>0</v>
      </c>
      <c r="BJ592" s="18" t="s">
        <v>81</v>
      </c>
      <c r="BK592" s="182">
        <f>ROUND(I592*H592,2)</f>
        <v>0</v>
      </c>
      <c r="BL592" s="18" t="s">
        <v>230</v>
      </c>
      <c r="BM592" s="181" t="s">
        <v>973</v>
      </c>
    </row>
    <row r="593" spans="1:47" s="2" customFormat="1" ht="11.25">
      <c r="A593" s="35"/>
      <c r="B593" s="36"/>
      <c r="C593" s="37"/>
      <c r="D593" s="183" t="s">
        <v>139</v>
      </c>
      <c r="E593" s="37"/>
      <c r="F593" s="184" t="s">
        <v>974</v>
      </c>
      <c r="G593" s="37"/>
      <c r="H593" s="37"/>
      <c r="I593" s="185"/>
      <c r="J593" s="37"/>
      <c r="K593" s="37"/>
      <c r="L593" s="40"/>
      <c r="M593" s="186"/>
      <c r="N593" s="187"/>
      <c r="O593" s="65"/>
      <c r="P593" s="65"/>
      <c r="Q593" s="65"/>
      <c r="R593" s="65"/>
      <c r="S593" s="65"/>
      <c r="T593" s="66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T593" s="18" t="s">
        <v>139</v>
      </c>
      <c r="AU593" s="18" t="s">
        <v>83</v>
      </c>
    </row>
    <row r="594" spans="1:65" s="2" customFormat="1" ht="16.5" customHeight="1">
      <c r="A594" s="35"/>
      <c r="B594" s="36"/>
      <c r="C594" s="212" t="s">
        <v>975</v>
      </c>
      <c r="D594" s="212" t="s">
        <v>213</v>
      </c>
      <c r="E594" s="213" t="s">
        <v>976</v>
      </c>
      <c r="F594" s="214" t="s">
        <v>977</v>
      </c>
      <c r="G594" s="215" t="s">
        <v>283</v>
      </c>
      <c r="H594" s="216">
        <v>1.6</v>
      </c>
      <c r="I594" s="217"/>
      <c r="J594" s="218">
        <f>ROUND(I594*H594,2)</f>
        <v>0</v>
      </c>
      <c r="K594" s="214" t="s">
        <v>136</v>
      </c>
      <c r="L594" s="219"/>
      <c r="M594" s="220" t="s">
        <v>19</v>
      </c>
      <c r="N594" s="221" t="s">
        <v>44</v>
      </c>
      <c r="O594" s="65"/>
      <c r="P594" s="179">
        <f>O594*H594</f>
        <v>0</v>
      </c>
      <c r="Q594" s="179">
        <v>0.0018</v>
      </c>
      <c r="R594" s="179">
        <f>Q594*H594</f>
        <v>0.00288</v>
      </c>
      <c r="S594" s="179">
        <v>0</v>
      </c>
      <c r="T594" s="180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81" t="s">
        <v>182</v>
      </c>
      <c r="AT594" s="181" t="s">
        <v>213</v>
      </c>
      <c r="AU594" s="181" t="s">
        <v>83</v>
      </c>
      <c r="AY594" s="18" t="s">
        <v>130</v>
      </c>
      <c r="BE594" s="182">
        <f>IF(N594="základní",J594,0)</f>
        <v>0</v>
      </c>
      <c r="BF594" s="182">
        <f>IF(N594="snížená",J594,0)</f>
        <v>0</v>
      </c>
      <c r="BG594" s="182">
        <f>IF(N594="zákl. přenesená",J594,0)</f>
        <v>0</v>
      </c>
      <c r="BH594" s="182">
        <f>IF(N594="sníž. přenesená",J594,0)</f>
        <v>0</v>
      </c>
      <c r="BI594" s="182">
        <f>IF(N594="nulová",J594,0)</f>
        <v>0</v>
      </c>
      <c r="BJ594" s="18" t="s">
        <v>81</v>
      </c>
      <c r="BK594" s="182">
        <f>ROUND(I594*H594,2)</f>
        <v>0</v>
      </c>
      <c r="BL594" s="18" t="s">
        <v>137</v>
      </c>
      <c r="BM594" s="181" t="s">
        <v>978</v>
      </c>
    </row>
    <row r="595" spans="2:51" s="13" customFormat="1" ht="11.25">
      <c r="B595" s="188"/>
      <c r="C595" s="189"/>
      <c r="D595" s="190" t="s">
        <v>141</v>
      </c>
      <c r="E595" s="191" t="s">
        <v>19</v>
      </c>
      <c r="F595" s="192" t="s">
        <v>979</v>
      </c>
      <c r="G595" s="189"/>
      <c r="H595" s="193">
        <v>1.6</v>
      </c>
      <c r="I595" s="194"/>
      <c r="J595" s="189"/>
      <c r="K595" s="189"/>
      <c r="L595" s="195"/>
      <c r="M595" s="196"/>
      <c r="N595" s="197"/>
      <c r="O595" s="197"/>
      <c r="P595" s="197"/>
      <c r="Q595" s="197"/>
      <c r="R595" s="197"/>
      <c r="S595" s="197"/>
      <c r="T595" s="198"/>
      <c r="AT595" s="199" t="s">
        <v>141</v>
      </c>
      <c r="AU595" s="199" t="s">
        <v>83</v>
      </c>
      <c r="AV595" s="13" t="s">
        <v>83</v>
      </c>
      <c r="AW595" s="13" t="s">
        <v>143</v>
      </c>
      <c r="AX595" s="13" t="s">
        <v>81</v>
      </c>
      <c r="AY595" s="199" t="s">
        <v>130</v>
      </c>
    </row>
    <row r="596" spans="1:65" s="2" customFormat="1" ht="44.25" customHeight="1">
      <c r="A596" s="35"/>
      <c r="B596" s="36"/>
      <c r="C596" s="170" t="s">
        <v>980</v>
      </c>
      <c r="D596" s="170" t="s">
        <v>132</v>
      </c>
      <c r="E596" s="171" t="s">
        <v>981</v>
      </c>
      <c r="F596" s="172" t="s">
        <v>982</v>
      </c>
      <c r="G596" s="173" t="s">
        <v>195</v>
      </c>
      <c r="H596" s="174">
        <v>0.003</v>
      </c>
      <c r="I596" s="175"/>
      <c r="J596" s="176">
        <f>ROUND(I596*H596,2)</f>
        <v>0</v>
      </c>
      <c r="K596" s="172" t="s">
        <v>136</v>
      </c>
      <c r="L596" s="40"/>
      <c r="M596" s="177" t="s">
        <v>19</v>
      </c>
      <c r="N596" s="178" t="s">
        <v>44</v>
      </c>
      <c r="O596" s="65"/>
      <c r="P596" s="179">
        <f>O596*H596</f>
        <v>0</v>
      </c>
      <c r="Q596" s="179">
        <v>0</v>
      </c>
      <c r="R596" s="179">
        <f>Q596*H596</f>
        <v>0</v>
      </c>
      <c r="S596" s="179">
        <v>0</v>
      </c>
      <c r="T596" s="180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81" t="s">
        <v>230</v>
      </c>
      <c r="AT596" s="181" t="s">
        <v>132</v>
      </c>
      <c r="AU596" s="181" t="s">
        <v>83</v>
      </c>
      <c r="AY596" s="18" t="s">
        <v>130</v>
      </c>
      <c r="BE596" s="182">
        <f>IF(N596="základní",J596,0)</f>
        <v>0</v>
      </c>
      <c r="BF596" s="182">
        <f>IF(N596="snížená",J596,0)</f>
        <v>0</v>
      </c>
      <c r="BG596" s="182">
        <f>IF(N596="zákl. přenesená",J596,0)</f>
        <v>0</v>
      </c>
      <c r="BH596" s="182">
        <f>IF(N596="sníž. přenesená",J596,0)</f>
        <v>0</v>
      </c>
      <c r="BI596" s="182">
        <f>IF(N596="nulová",J596,0)</f>
        <v>0</v>
      </c>
      <c r="BJ596" s="18" t="s">
        <v>81</v>
      </c>
      <c r="BK596" s="182">
        <f>ROUND(I596*H596,2)</f>
        <v>0</v>
      </c>
      <c r="BL596" s="18" t="s">
        <v>230</v>
      </c>
      <c r="BM596" s="181" t="s">
        <v>983</v>
      </c>
    </row>
    <row r="597" spans="1:47" s="2" customFormat="1" ht="11.25">
      <c r="A597" s="35"/>
      <c r="B597" s="36"/>
      <c r="C597" s="37"/>
      <c r="D597" s="183" t="s">
        <v>139</v>
      </c>
      <c r="E597" s="37"/>
      <c r="F597" s="184" t="s">
        <v>984</v>
      </c>
      <c r="G597" s="37"/>
      <c r="H597" s="37"/>
      <c r="I597" s="185"/>
      <c r="J597" s="37"/>
      <c r="K597" s="37"/>
      <c r="L597" s="40"/>
      <c r="M597" s="186"/>
      <c r="N597" s="187"/>
      <c r="O597" s="65"/>
      <c r="P597" s="65"/>
      <c r="Q597" s="65"/>
      <c r="R597" s="65"/>
      <c r="S597" s="65"/>
      <c r="T597" s="66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T597" s="18" t="s">
        <v>139</v>
      </c>
      <c r="AU597" s="18" t="s">
        <v>83</v>
      </c>
    </row>
    <row r="598" spans="2:63" s="12" customFormat="1" ht="22.9" customHeight="1">
      <c r="B598" s="154"/>
      <c r="C598" s="155"/>
      <c r="D598" s="156" t="s">
        <v>72</v>
      </c>
      <c r="E598" s="168" t="s">
        <v>985</v>
      </c>
      <c r="F598" s="168" t="s">
        <v>986</v>
      </c>
      <c r="G598" s="155"/>
      <c r="H598" s="155"/>
      <c r="I598" s="158"/>
      <c r="J598" s="169">
        <f>BK598</f>
        <v>0</v>
      </c>
      <c r="K598" s="155"/>
      <c r="L598" s="160"/>
      <c r="M598" s="161"/>
      <c r="N598" s="162"/>
      <c r="O598" s="162"/>
      <c r="P598" s="163">
        <f>SUM(P599:P610)</f>
        <v>0</v>
      </c>
      <c r="Q598" s="162"/>
      <c r="R598" s="163">
        <f>SUM(R599:R610)</f>
        <v>0</v>
      </c>
      <c r="S598" s="162"/>
      <c r="T598" s="164">
        <f>SUM(T599:T610)</f>
        <v>0</v>
      </c>
      <c r="AR598" s="165" t="s">
        <v>83</v>
      </c>
      <c r="AT598" s="166" t="s">
        <v>72</v>
      </c>
      <c r="AU598" s="166" t="s">
        <v>81</v>
      </c>
      <c r="AY598" s="165" t="s">
        <v>130</v>
      </c>
      <c r="BK598" s="167">
        <f>SUM(BK599:BK610)</f>
        <v>0</v>
      </c>
    </row>
    <row r="599" spans="1:65" s="2" customFormat="1" ht="33" customHeight="1">
      <c r="A599" s="35"/>
      <c r="B599" s="36"/>
      <c r="C599" s="170" t="s">
        <v>987</v>
      </c>
      <c r="D599" s="170" t="s">
        <v>132</v>
      </c>
      <c r="E599" s="171" t="s">
        <v>988</v>
      </c>
      <c r="F599" s="172" t="s">
        <v>989</v>
      </c>
      <c r="G599" s="173" t="s">
        <v>135</v>
      </c>
      <c r="H599" s="174">
        <v>0.5</v>
      </c>
      <c r="I599" s="175"/>
      <c r="J599" s="176">
        <f>ROUND(I599*H599,2)</f>
        <v>0</v>
      </c>
      <c r="K599" s="172" t="s">
        <v>492</v>
      </c>
      <c r="L599" s="40"/>
      <c r="M599" s="177" t="s">
        <v>19</v>
      </c>
      <c r="N599" s="178" t="s">
        <v>44</v>
      </c>
      <c r="O599" s="65"/>
      <c r="P599" s="179">
        <f>O599*H599</f>
        <v>0</v>
      </c>
      <c r="Q599" s="179">
        <v>0</v>
      </c>
      <c r="R599" s="179">
        <f>Q599*H599</f>
        <v>0</v>
      </c>
      <c r="S599" s="179">
        <v>0</v>
      </c>
      <c r="T599" s="180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181" t="s">
        <v>230</v>
      </c>
      <c r="AT599" s="181" t="s">
        <v>132</v>
      </c>
      <c r="AU599" s="181" t="s">
        <v>83</v>
      </c>
      <c r="AY599" s="18" t="s">
        <v>130</v>
      </c>
      <c r="BE599" s="182">
        <f>IF(N599="základní",J599,0)</f>
        <v>0</v>
      </c>
      <c r="BF599" s="182">
        <f>IF(N599="snížená",J599,0)</f>
        <v>0</v>
      </c>
      <c r="BG599" s="182">
        <f>IF(N599="zákl. přenesená",J599,0)</f>
        <v>0</v>
      </c>
      <c r="BH599" s="182">
        <f>IF(N599="sníž. přenesená",J599,0)</f>
        <v>0</v>
      </c>
      <c r="BI599" s="182">
        <f>IF(N599="nulová",J599,0)</f>
        <v>0</v>
      </c>
      <c r="BJ599" s="18" t="s">
        <v>81</v>
      </c>
      <c r="BK599" s="182">
        <f>ROUND(I599*H599,2)</f>
        <v>0</v>
      </c>
      <c r="BL599" s="18" t="s">
        <v>230</v>
      </c>
      <c r="BM599" s="181" t="s">
        <v>990</v>
      </c>
    </row>
    <row r="600" spans="2:51" s="13" customFormat="1" ht="11.25">
      <c r="B600" s="188"/>
      <c r="C600" s="189"/>
      <c r="D600" s="190" t="s">
        <v>141</v>
      </c>
      <c r="E600" s="191" t="s">
        <v>19</v>
      </c>
      <c r="F600" s="192" t="s">
        <v>991</v>
      </c>
      <c r="G600" s="189"/>
      <c r="H600" s="193">
        <v>0.5</v>
      </c>
      <c r="I600" s="194"/>
      <c r="J600" s="189"/>
      <c r="K600" s="189"/>
      <c r="L600" s="195"/>
      <c r="M600" s="196"/>
      <c r="N600" s="197"/>
      <c r="O600" s="197"/>
      <c r="P600" s="197"/>
      <c r="Q600" s="197"/>
      <c r="R600" s="197"/>
      <c r="S600" s="197"/>
      <c r="T600" s="198"/>
      <c r="AT600" s="199" t="s">
        <v>141</v>
      </c>
      <c r="AU600" s="199" t="s">
        <v>83</v>
      </c>
      <c r="AV600" s="13" t="s">
        <v>83</v>
      </c>
      <c r="AW600" s="13" t="s">
        <v>143</v>
      </c>
      <c r="AX600" s="13" t="s">
        <v>81</v>
      </c>
      <c r="AY600" s="199" t="s">
        <v>130</v>
      </c>
    </row>
    <row r="601" spans="1:65" s="2" customFormat="1" ht="24.2" customHeight="1">
      <c r="A601" s="35"/>
      <c r="B601" s="36"/>
      <c r="C601" s="212" t="s">
        <v>992</v>
      </c>
      <c r="D601" s="212" t="s">
        <v>213</v>
      </c>
      <c r="E601" s="213" t="s">
        <v>993</v>
      </c>
      <c r="F601" s="214" t="s">
        <v>994</v>
      </c>
      <c r="G601" s="215" t="s">
        <v>135</v>
      </c>
      <c r="H601" s="216">
        <v>0.5</v>
      </c>
      <c r="I601" s="217"/>
      <c r="J601" s="218">
        <f>ROUND(I601*H601,2)</f>
        <v>0</v>
      </c>
      <c r="K601" s="214" t="s">
        <v>492</v>
      </c>
      <c r="L601" s="219"/>
      <c r="M601" s="220" t="s">
        <v>19</v>
      </c>
      <c r="N601" s="221" t="s">
        <v>44</v>
      </c>
      <c r="O601" s="65"/>
      <c r="P601" s="179">
        <f>O601*H601</f>
        <v>0</v>
      </c>
      <c r="Q601" s="179">
        <v>0</v>
      </c>
      <c r="R601" s="179">
        <f>Q601*H601</f>
        <v>0</v>
      </c>
      <c r="S601" s="179">
        <v>0</v>
      </c>
      <c r="T601" s="180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81" t="s">
        <v>338</v>
      </c>
      <c r="AT601" s="181" t="s">
        <v>213</v>
      </c>
      <c r="AU601" s="181" t="s">
        <v>83</v>
      </c>
      <c r="AY601" s="18" t="s">
        <v>130</v>
      </c>
      <c r="BE601" s="182">
        <f>IF(N601="základní",J601,0)</f>
        <v>0</v>
      </c>
      <c r="BF601" s="182">
        <f>IF(N601="snížená",J601,0)</f>
        <v>0</v>
      </c>
      <c r="BG601" s="182">
        <f>IF(N601="zákl. přenesená",J601,0)</f>
        <v>0</v>
      </c>
      <c r="BH601" s="182">
        <f>IF(N601="sníž. přenesená",J601,0)</f>
        <v>0</v>
      </c>
      <c r="BI601" s="182">
        <f>IF(N601="nulová",J601,0)</f>
        <v>0</v>
      </c>
      <c r="BJ601" s="18" t="s">
        <v>81</v>
      </c>
      <c r="BK601" s="182">
        <f>ROUND(I601*H601,2)</f>
        <v>0</v>
      </c>
      <c r="BL601" s="18" t="s">
        <v>230</v>
      </c>
      <c r="BM601" s="181" t="s">
        <v>995</v>
      </c>
    </row>
    <row r="602" spans="1:47" s="2" customFormat="1" ht="29.25">
      <c r="A602" s="35"/>
      <c r="B602" s="36"/>
      <c r="C602" s="37"/>
      <c r="D602" s="190" t="s">
        <v>198</v>
      </c>
      <c r="E602" s="37"/>
      <c r="F602" s="211" t="s">
        <v>996</v>
      </c>
      <c r="G602" s="37"/>
      <c r="H602" s="37"/>
      <c r="I602" s="185"/>
      <c r="J602" s="37"/>
      <c r="K602" s="37"/>
      <c r="L602" s="40"/>
      <c r="M602" s="186"/>
      <c r="N602" s="187"/>
      <c r="O602" s="65"/>
      <c r="P602" s="65"/>
      <c r="Q602" s="65"/>
      <c r="R602" s="65"/>
      <c r="S602" s="65"/>
      <c r="T602" s="66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T602" s="18" t="s">
        <v>198</v>
      </c>
      <c r="AU602" s="18" t="s">
        <v>83</v>
      </c>
    </row>
    <row r="603" spans="2:51" s="13" customFormat="1" ht="11.25">
      <c r="B603" s="188"/>
      <c r="C603" s="189"/>
      <c r="D603" s="190" t="s">
        <v>141</v>
      </c>
      <c r="E603" s="191" t="s">
        <v>19</v>
      </c>
      <c r="F603" s="192" t="s">
        <v>991</v>
      </c>
      <c r="G603" s="189"/>
      <c r="H603" s="193">
        <v>0.5</v>
      </c>
      <c r="I603" s="194"/>
      <c r="J603" s="189"/>
      <c r="K603" s="189"/>
      <c r="L603" s="195"/>
      <c r="M603" s="196"/>
      <c r="N603" s="197"/>
      <c r="O603" s="197"/>
      <c r="P603" s="197"/>
      <c r="Q603" s="197"/>
      <c r="R603" s="197"/>
      <c r="S603" s="197"/>
      <c r="T603" s="198"/>
      <c r="AT603" s="199" t="s">
        <v>141</v>
      </c>
      <c r="AU603" s="199" t="s">
        <v>83</v>
      </c>
      <c r="AV603" s="13" t="s">
        <v>83</v>
      </c>
      <c r="AW603" s="13" t="s">
        <v>143</v>
      </c>
      <c r="AX603" s="13" t="s">
        <v>81</v>
      </c>
      <c r="AY603" s="199" t="s">
        <v>130</v>
      </c>
    </row>
    <row r="604" spans="1:65" s="2" customFormat="1" ht="24.2" customHeight="1">
      <c r="A604" s="35"/>
      <c r="B604" s="36"/>
      <c r="C604" s="170" t="s">
        <v>997</v>
      </c>
      <c r="D604" s="170" t="s">
        <v>132</v>
      </c>
      <c r="E604" s="171" t="s">
        <v>998</v>
      </c>
      <c r="F604" s="172" t="s">
        <v>999</v>
      </c>
      <c r="G604" s="173" t="s">
        <v>135</v>
      </c>
      <c r="H604" s="174">
        <v>0.5</v>
      </c>
      <c r="I604" s="175"/>
      <c r="J604" s="176">
        <f>ROUND(I604*H604,2)</f>
        <v>0</v>
      </c>
      <c r="K604" s="172" t="s">
        <v>136</v>
      </c>
      <c r="L604" s="40"/>
      <c r="M604" s="177" t="s">
        <v>19</v>
      </c>
      <c r="N604" s="178" t="s">
        <v>44</v>
      </c>
      <c r="O604" s="65"/>
      <c r="P604" s="179">
        <f>O604*H604</f>
        <v>0</v>
      </c>
      <c r="Q604" s="179">
        <v>0</v>
      </c>
      <c r="R604" s="179">
        <f>Q604*H604</f>
        <v>0</v>
      </c>
      <c r="S604" s="179">
        <v>0</v>
      </c>
      <c r="T604" s="180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81" t="s">
        <v>230</v>
      </c>
      <c r="AT604" s="181" t="s">
        <v>132</v>
      </c>
      <c r="AU604" s="181" t="s">
        <v>83</v>
      </c>
      <c r="AY604" s="18" t="s">
        <v>130</v>
      </c>
      <c r="BE604" s="182">
        <f>IF(N604="základní",J604,0)</f>
        <v>0</v>
      </c>
      <c r="BF604" s="182">
        <f>IF(N604="snížená",J604,0)</f>
        <v>0</v>
      </c>
      <c r="BG604" s="182">
        <f>IF(N604="zákl. přenesená",J604,0)</f>
        <v>0</v>
      </c>
      <c r="BH604" s="182">
        <f>IF(N604="sníž. přenesená",J604,0)</f>
        <v>0</v>
      </c>
      <c r="BI604" s="182">
        <f>IF(N604="nulová",J604,0)</f>
        <v>0</v>
      </c>
      <c r="BJ604" s="18" t="s">
        <v>81</v>
      </c>
      <c r="BK604" s="182">
        <f>ROUND(I604*H604,2)</f>
        <v>0</v>
      </c>
      <c r="BL604" s="18" t="s">
        <v>230</v>
      </c>
      <c r="BM604" s="181" t="s">
        <v>1000</v>
      </c>
    </row>
    <row r="605" spans="1:47" s="2" customFormat="1" ht="11.25">
      <c r="A605" s="35"/>
      <c r="B605" s="36"/>
      <c r="C605" s="37"/>
      <c r="D605" s="183" t="s">
        <v>139</v>
      </c>
      <c r="E605" s="37"/>
      <c r="F605" s="184" t="s">
        <v>1001</v>
      </c>
      <c r="G605" s="37"/>
      <c r="H605" s="37"/>
      <c r="I605" s="185"/>
      <c r="J605" s="37"/>
      <c r="K605" s="37"/>
      <c r="L605" s="40"/>
      <c r="M605" s="186"/>
      <c r="N605" s="187"/>
      <c r="O605" s="65"/>
      <c r="P605" s="65"/>
      <c r="Q605" s="65"/>
      <c r="R605" s="65"/>
      <c r="S605" s="65"/>
      <c r="T605" s="66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T605" s="18" t="s">
        <v>139</v>
      </c>
      <c r="AU605" s="18" t="s">
        <v>83</v>
      </c>
    </row>
    <row r="606" spans="1:65" s="2" customFormat="1" ht="44.25" customHeight="1">
      <c r="A606" s="35"/>
      <c r="B606" s="36"/>
      <c r="C606" s="212" t="s">
        <v>1002</v>
      </c>
      <c r="D606" s="212" t="s">
        <v>213</v>
      </c>
      <c r="E606" s="213" t="s">
        <v>1003</v>
      </c>
      <c r="F606" s="214" t="s">
        <v>1004</v>
      </c>
      <c r="G606" s="215" t="s">
        <v>135</v>
      </c>
      <c r="H606" s="216">
        <v>0.5</v>
      </c>
      <c r="I606" s="217"/>
      <c r="J606" s="218">
        <f>ROUND(I606*H606,2)</f>
        <v>0</v>
      </c>
      <c r="K606" s="214" t="s">
        <v>492</v>
      </c>
      <c r="L606" s="219"/>
      <c r="M606" s="220" t="s">
        <v>19</v>
      </c>
      <c r="N606" s="221" t="s">
        <v>44</v>
      </c>
      <c r="O606" s="65"/>
      <c r="P606" s="179">
        <f>O606*H606</f>
        <v>0</v>
      </c>
      <c r="Q606" s="179">
        <v>0</v>
      </c>
      <c r="R606" s="179">
        <f>Q606*H606</f>
        <v>0</v>
      </c>
      <c r="S606" s="179">
        <v>0</v>
      </c>
      <c r="T606" s="180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81" t="s">
        <v>338</v>
      </c>
      <c r="AT606" s="181" t="s">
        <v>213</v>
      </c>
      <c r="AU606" s="181" t="s">
        <v>83</v>
      </c>
      <c r="AY606" s="18" t="s">
        <v>130</v>
      </c>
      <c r="BE606" s="182">
        <f>IF(N606="základní",J606,0)</f>
        <v>0</v>
      </c>
      <c r="BF606" s="182">
        <f>IF(N606="snížená",J606,0)</f>
        <v>0</v>
      </c>
      <c r="BG606" s="182">
        <f>IF(N606="zákl. přenesená",J606,0)</f>
        <v>0</v>
      </c>
      <c r="BH606" s="182">
        <f>IF(N606="sníž. přenesená",J606,0)</f>
        <v>0</v>
      </c>
      <c r="BI606" s="182">
        <f>IF(N606="nulová",J606,0)</f>
        <v>0</v>
      </c>
      <c r="BJ606" s="18" t="s">
        <v>81</v>
      </c>
      <c r="BK606" s="182">
        <f>ROUND(I606*H606,2)</f>
        <v>0</v>
      </c>
      <c r="BL606" s="18" t="s">
        <v>230</v>
      </c>
      <c r="BM606" s="181" t="s">
        <v>1005</v>
      </c>
    </row>
    <row r="607" spans="1:47" s="2" customFormat="1" ht="19.5">
      <c r="A607" s="35"/>
      <c r="B607" s="36"/>
      <c r="C607" s="37"/>
      <c r="D607" s="190" t="s">
        <v>198</v>
      </c>
      <c r="E607" s="37"/>
      <c r="F607" s="211" t="s">
        <v>1006</v>
      </c>
      <c r="G607" s="37"/>
      <c r="H607" s="37"/>
      <c r="I607" s="185"/>
      <c r="J607" s="37"/>
      <c r="K607" s="37"/>
      <c r="L607" s="40"/>
      <c r="M607" s="186"/>
      <c r="N607" s="187"/>
      <c r="O607" s="65"/>
      <c r="P607" s="65"/>
      <c r="Q607" s="65"/>
      <c r="R607" s="65"/>
      <c r="S607" s="65"/>
      <c r="T607" s="66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T607" s="18" t="s">
        <v>198</v>
      </c>
      <c r="AU607" s="18" t="s">
        <v>83</v>
      </c>
    </row>
    <row r="608" spans="2:51" s="13" customFormat="1" ht="11.25">
      <c r="B608" s="188"/>
      <c r="C608" s="189"/>
      <c r="D608" s="190" t="s">
        <v>141</v>
      </c>
      <c r="E608" s="191" t="s">
        <v>19</v>
      </c>
      <c r="F608" s="192" t="s">
        <v>991</v>
      </c>
      <c r="G608" s="189"/>
      <c r="H608" s="193">
        <v>0.5</v>
      </c>
      <c r="I608" s="194"/>
      <c r="J608" s="189"/>
      <c r="K608" s="189"/>
      <c r="L608" s="195"/>
      <c r="M608" s="196"/>
      <c r="N608" s="197"/>
      <c r="O608" s="197"/>
      <c r="P608" s="197"/>
      <c r="Q608" s="197"/>
      <c r="R608" s="197"/>
      <c r="S608" s="197"/>
      <c r="T608" s="198"/>
      <c r="AT608" s="199" t="s">
        <v>141</v>
      </c>
      <c r="AU608" s="199" t="s">
        <v>83</v>
      </c>
      <c r="AV608" s="13" t="s">
        <v>83</v>
      </c>
      <c r="AW608" s="13" t="s">
        <v>143</v>
      </c>
      <c r="AX608" s="13" t="s">
        <v>81</v>
      </c>
      <c r="AY608" s="199" t="s">
        <v>130</v>
      </c>
    </row>
    <row r="609" spans="1:65" s="2" customFormat="1" ht="44.25" customHeight="1">
      <c r="A609" s="35"/>
      <c r="B609" s="36"/>
      <c r="C609" s="170" t="s">
        <v>1007</v>
      </c>
      <c r="D609" s="170" t="s">
        <v>132</v>
      </c>
      <c r="E609" s="171" t="s">
        <v>1008</v>
      </c>
      <c r="F609" s="172" t="s">
        <v>1009</v>
      </c>
      <c r="G609" s="173" t="s">
        <v>195</v>
      </c>
      <c r="H609" s="174">
        <v>0.085</v>
      </c>
      <c r="I609" s="175"/>
      <c r="J609" s="176">
        <f>ROUND(I609*H609,2)</f>
        <v>0</v>
      </c>
      <c r="K609" s="172" t="s">
        <v>136</v>
      </c>
      <c r="L609" s="40"/>
      <c r="M609" s="177" t="s">
        <v>19</v>
      </c>
      <c r="N609" s="178" t="s">
        <v>44</v>
      </c>
      <c r="O609" s="65"/>
      <c r="P609" s="179">
        <f>O609*H609</f>
        <v>0</v>
      </c>
      <c r="Q609" s="179">
        <v>0</v>
      </c>
      <c r="R609" s="179">
        <f>Q609*H609</f>
        <v>0</v>
      </c>
      <c r="S609" s="179">
        <v>0</v>
      </c>
      <c r="T609" s="180">
        <f>S609*H609</f>
        <v>0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181" t="s">
        <v>230</v>
      </c>
      <c r="AT609" s="181" t="s">
        <v>132</v>
      </c>
      <c r="AU609" s="181" t="s">
        <v>83</v>
      </c>
      <c r="AY609" s="18" t="s">
        <v>130</v>
      </c>
      <c r="BE609" s="182">
        <f>IF(N609="základní",J609,0)</f>
        <v>0</v>
      </c>
      <c r="BF609" s="182">
        <f>IF(N609="snížená",J609,0)</f>
        <v>0</v>
      </c>
      <c r="BG609" s="182">
        <f>IF(N609="zákl. přenesená",J609,0)</f>
        <v>0</v>
      </c>
      <c r="BH609" s="182">
        <f>IF(N609="sníž. přenesená",J609,0)</f>
        <v>0</v>
      </c>
      <c r="BI609" s="182">
        <f>IF(N609="nulová",J609,0)</f>
        <v>0</v>
      </c>
      <c r="BJ609" s="18" t="s">
        <v>81</v>
      </c>
      <c r="BK609" s="182">
        <f>ROUND(I609*H609,2)</f>
        <v>0</v>
      </c>
      <c r="BL609" s="18" t="s">
        <v>230</v>
      </c>
      <c r="BM609" s="181" t="s">
        <v>1010</v>
      </c>
    </row>
    <row r="610" spans="1:47" s="2" customFormat="1" ht="11.25">
      <c r="A610" s="35"/>
      <c r="B610" s="36"/>
      <c r="C610" s="37"/>
      <c r="D610" s="183" t="s">
        <v>139</v>
      </c>
      <c r="E610" s="37"/>
      <c r="F610" s="184" t="s">
        <v>1011</v>
      </c>
      <c r="G610" s="37"/>
      <c r="H610" s="37"/>
      <c r="I610" s="185"/>
      <c r="J610" s="37"/>
      <c r="K610" s="37"/>
      <c r="L610" s="40"/>
      <c r="M610" s="186"/>
      <c r="N610" s="187"/>
      <c r="O610" s="65"/>
      <c r="P610" s="65"/>
      <c r="Q610" s="65"/>
      <c r="R610" s="65"/>
      <c r="S610" s="65"/>
      <c r="T610" s="66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T610" s="18" t="s">
        <v>139</v>
      </c>
      <c r="AU610" s="18" t="s">
        <v>83</v>
      </c>
    </row>
    <row r="611" spans="2:63" s="12" customFormat="1" ht="22.9" customHeight="1">
      <c r="B611" s="154"/>
      <c r="C611" s="155"/>
      <c r="D611" s="156" t="s">
        <v>72</v>
      </c>
      <c r="E611" s="168" t="s">
        <v>1012</v>
      </c>
      <c r="F611" s="168" t="s">
        <v>1013</v>
      </c>
      <c r="G611" s="155"/>
      <c r="H611" s="155"/>
      <c r="I611" s="158"/>
      <c r="J611" s="169">
        <f>BK611</f>
        <v>0</v>
      </c>
      <c r="K611" s="155"/>
      <c r="L611" s="160"/>
      <c r="M611" s="161"/>
      <c r="N611" s="162"/>
      <c r="O611" s="162"/>
      <c r="P611" s="163">
        <f>SUM(P612:P617)</f>
        <v>0</v>
      </c>
      <c r="Q611" s="162"/>
      <c r="R611" s="163">
        <f>SUM(R612:R617)</f>
        <v>0.0042</v>
      </c>
      <c r="S611" s="162"/>
      <c r="T611" s="164">
        <f>SUM(T612:T617)</f>
        <v>0</v>
      </c>
      <c r="AR611" s="165" t="s">
        <v>83</v>
      </c>
      <c r="AT611" s="166" t="s">
        <v>72</v>
      </c>
      <c r="AU611" s="166" t="s">
        <v>81</v>
      </c>
      <c r="AY611" s="165" t="s">
        <v>130</v>
      </c>
      <c r="BK611" s="167">
        <f>SUM(BK612:BK617)</f>
        <v>0</v>
      </c>
    </row>
    <row r="612" spans="1:65" s="2" customFormat="1" ht="16.5" customHeight="1">
      <c r="A612" s="35"/>
      <c r="B612" s="36"/>
      <c r="C612" s="170" t="s">
        <v>1014</v>
      </c>
      <c r="D612" s="170" t="s">
        <v>132</v>
      </c>
      <c r="E612" s="171" t="s">
        <v>1015</v>
      </c>
      <c r="F612" s="172" t="s">
        <v>1016</v>
      </c>
      <c r="G612" s="173" t="s">
        <v>135</v>
      </c>
      <c r="H612" s="174">
        <v>2.7</v>
      </c>
      <c r="I612" s="175"/>
      <c r="J612" s="176">
        <f>ROUND(I612*H612,2)</f>
        <v>0</v>
      </c>
      <c r="K612" s="172" t="s">
        <v>136</v>
      </c>
      <c r="L612" s="40"/>
      <c r="M612" s="177" t="s">
        <v>19</v>
      </c>
      <c r="N612" s="178" t="s">
        <v>44</v>
      </c>
      <c r="O612" s="65"/>
      <c r="P612" s="179">
        <f>O612*H612</f>
        <v>0</v>
      </c>
      <c r="Q612" s="179">
        <v>0</v>
      </c>
      <c r="R612" s="179">
        <f>Q612*H612</f>
        <v>0</v>
      </c>
      <c r="S612" s="179">
        <v>0</v>
      </c>
      <c r="T612" s="180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81" t="s">
        <v>230</v>
      </c>
      <c r="AT612" s="181" t="s">
        <v>132</v>
      </c>
      <c r="AU612" s="181" t="s">
        <v>83</v>
      </c>
      <c r="AY612" s="18" t="s">
        <v>130</v>
      </c>
      <c r="BE612" s="182">
        <f>IF(N612="základní",J612,0)</f>
        <v>0</v>
      </c>
      <c r="BF612" s="182">
        <f>IF(N612="snížená",J612,0)</f>
        <v>0</v>
      </c>
      <c r="BG612" s="182">
        <f>IF(N612="zákl. přenesená",J612,0)</f>
        <v>0</v>
      </c>
      <c r="BH612" s="182">
        <f>IF(N612="sníž. přenesená",J612,0)</f>
        <v>0</v>
      </c>
      <c r="BI612" s="182">
        <f>IF(N612="nulová",J612,0)</f>
        <v>0</v>
      </c>
      <c r="BJ612" s="18" t="s">
        <v>81</v>
      </c>
      <c r="BK612" s="182">
        <f>ROUND(I612*H612,2)</f>
        <v>0</v>
      </c>
      <c r="BL612" s="18" t="s">
        <v>230</v>
      </c>
      <c r="BM612" s="181" t="s">
        <v>1017</v>
      </c>
    </row>
    <row r="613" spans="1:47" s="2" customFormat="1" ht="11.25">
      <c r="A613" s="35"/>
      <c r="B613" s="36"/>
      <c r="C613" s="37"/>
      <c r="D613" s="183" t="s">
        <v>139</v>
      </c>
      <c r="E613" s="37"/>
      <c r="F613" s="184" t="s">
        <v>1018</v>
      </c>
      <c r="G613" s="37"/>
      <c r="H613" s="37"/>
      <c r="I613" s="185"/>
      <c r="J613" s="37"/>
      <c r="K613" s="37"/>
      <c r="L613" s="40"/>
      <c r="M613" s="186"/>
      <c r="N613" s="187"/>
      <c r="O613" s="65"/>
      <c r="P613" s="65"/>
      <c r="Q613" s="65"/>
      <c r="R613" s="65"/>
      <c r="S613" s="65"/>
      <c r="T613" s="66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T613" s="18" t="s">
        <v>139</v>
      </c>
      <c r="AU613" s="18" t="s">
        <v>83</v>
      </c>
    </row>
    <row r="614" spans="2:51" s="13" customFormat="1" ht="11.25">
      <c r="B614" s="188"/>
      <c r="C614" s="189"/>
      <c r="D614" s="190" t="s">
        <v>141</v>
      </c>
      <c r="E614" s="191" t="s">
        <v>19</v>
      </c>
      <c r="F614" s="192" t="s">
        <v>1019</v>
      </c>
      <c r="G614" s="189"/>
      <c r="H614" s="193">
        <v>2.7</v>
      </c>
      <c r="I614" s="194"/>
      <c r="J614" s="189"/>
      <c r="K614" s="189"/>
      <c r="L614" s="195"/>
      <c r="M614" s="196"/>
      <c r="N614" s="197"/>
      <c r="O614" s="197"/>
      <c r="P614" s="197"/>
      <c r="Q614" s="197"/>
      <c r="R614" s="197"/>
      <c r="S614" s="197"/>
      <c r="T614" s="198"/>
      <c r="AT614" s="199" t="s">
        <v>141</v>
      </c>
      <c r="AU614" s="199" t="s">
        <v>83</v>
      </c>
      <c r="AV614" s="13" t="s">
        <v>83</v>
      </c>
      <c r="AW614" s="13" t="s">
        <v>143</v>
      </c>
      <c r="AX614" s="13" t="s">
        <v>81</v>
      </c>
      <c r="AY614" s="199" t="s">
        <v>130</v>
      </c>
    </row>
    <row r="615" spans="1:65" s="2" customFormat="1" ht="37.9" customHeight="1">
      <c r="A615" s="35"/>
      <c r="B615" s="36"/>
      <c r="C615" s="212" t="s">
        <v>1020</v>
      </c>
      <c r="D615" s="212" t="s">
        <v>213</v>
      </c>
      <c r="E615" s="213" t="s">
        <v>1021</v>
      </c>
      <c r="F615" s="214" t="s">
        <v>1022</v>
      </c>
      <c r="G615" s="215" t="s">
        <v>491</v>
      </c>
      <c r="H615" s="216">
        <v>1</v>
      </c>
      <c r="I615" s="217"/>
      <c r="J615" s="218">
        <f>ROUND(I615*H615,2)</f>
        <v>0</v>
      </c>
      <c r="K615" s="214" t="s">
        <v>136</v>
      </c>
      <c r="L615" s="219"/>
      <c r="M615" s="220" t="s">
        <v>19</v>
      </c>
      <c r="N615" s="221" t="s">
        <v>44</v>
      </c>
      <c r="O615" s="65"/>
      <c r="P615" s="179">
        <f>O615*H615</f>
        <v>0</v>
      </c>
      <c r="Q615" s="179">
        <v>0.0042</v>
      </c>
      <c r="R615" s="179">
        <f>Q615*H615</f>
        <v>0.0042</v>
      </c>
      <c r="S615" s="179">
        <v>0</v>
      </c>
      <c r="T615" s="180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181" t="s">
        <v>338</v>
      </c>
      <c r="AT615" s="181" t="s">
        <v>213</v>
      </c>
      <c r="AU615" s="181" t="s">
        <v>83</v>
      </c>
      <c r="AY615" s="18" t="s">
        <v>130</v>
      </c>
      <c r="BE615" s="182">
        <f>IF(N615="základní",J615,0)</f>
        <v>0</v>
      </c>
      <c r="BF615" s="182">
        <f>IF(N615="snížená",J615,0)</f>
        <v>0</v>
      </c>
      <c r="BG615" s="182">
        <f>IF(N615="zákl. přenesená",J615,0)</f>
        <v>0</v>
      </c>
      <c r="BH615" s="182">
        <f>IF(N615="sníž. přenesená",J615,0)</f>
        <v>0</v>
      </c>
      <c r="BI615" s="182">
        <f>IF(N615="nulová",J615,0)</f>
        <v>0</v>
      </c>
      <c r="BJ615" s="18" t="s">
        <v>81</v>
      </c>
      <c r="BK615" s="182">
        <f>ROUND(I615*H615,2)</f>
        <v>0</v>
      </c>
      <c r="BL615" s="18" t="s">
        <v>230</v>
      </c>
      <c r="BM615" s="181" t="s">
        <v>1023</v>
      </c>
    </row>
    <row r="616" spans="1:65" s="2" customFormat="1" ht="44.25" customHeight="1">
      <c r="A616" s="35"/>
      <c r="B616" s="36"/>
      <c r="C616" s="170" t="s">
        <v>1024</v>
      </c>
      <c r="D616" s="170" t="s">
        <v>132</v>
      </c>
      <c r="E616" s="171" t="s">
        <v>1025</v>
      </c>
      <c r="F616" s="172" t="s">
        <v>1026</v>
      </c>
      <c r="G616" s="173" t="s">
        <v>195</v>
      </c>
      <c r="H616" s="174">
        <v>0.015</v>
      </c>
      <c r="I616" s="175"/>
      <c r="J616" s="176">
        <f>ROUND(I616*H616,2)</f>
        <v>0</v>
      </c>
      <c r="K616" s="172" t="s">
        <v>136</v>
      </c>
      <c r="L616" s="40"/>
      <c r="M616" s="177" t="s">
        <v>19</v>
      </c>
      <c r="N616" s="178" t="s">
        <v>44</v>
      </c>
      <c r="O616" s="65"/>
      <c r="P616" s="179">
        <f>O616*H616</f>
        <v>0</v>
      </c>
      <c r="Q616" s="179">
        <v>0</v>
      </c>
      <c r="R616" s="179">
        <f>Q616*H616</f>
        <v>0</v>
      </c>
      <c r="S616" s="179">
        <v>0</v>
      </c>
      <c r="T616" s="180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181" t="s">
        <v>230</v>
      </c>
      <c r="AT616" s="181" t="s">
        <v>132</v>
      </c>
      <c r="AU616" s="181" t="s">
        <v>83</v>
      </c>
      <c r="AY616" s="18" t="s">
        <v>130</v>
      </c>
      <c r="BE616" s="182">
        <f>IF(N616="základní",J616,0)</f>
        <v>0</v>
      </c>
      <c r="BF616" s="182">
        <f>IF(N616="snížená",J616,0)</f>
        <v>0</v>
      </c>
      <c r="BG616" s="182">
        <f>IF(N616="zákl. přenesená",J616,0)</f>
        <v>0</v>
      </c>
      <c r="BH616" s="182">
        <f>IF(N616="sníž. přenesená",J616,0)</f>
        <v>0</v>
      </c>
      <c r="BI616" s="182">
        <f>IF(N616="nulová",J616,0)</f>
        <v>0</v>
      </c>
      <c r="BJ616" s="18" t="s">
        <v>81</v>
      </c>
      <c r="BK616" s="182">
        <f>ROUND(I616*H616,2)</f>
        <v>0</v>
      </c>
      <c r="BL616" s="18" t="s">
        <v>230</v>
      </c>
      <c r="BM616" s="181" t="s">
        <v>1027</v>
      </c>
    </row>
    <row r="617" spans="1:47" s="2" customFormat="1" ht="11.25">
      <c r="A617" s="35"/>
      <c r="B617" s="36"/>
      <c r="C617" s="37"/>
      <c r="D617" s="183" t="s">
        <v>139</v>
      </c>
      <c r="E617" s="37"/>
      <c r="F617" s="184" t="s">
        <v>1028</v>
      </c>
      <c r="G617" s="37"/>
      <c r="H617" s="37"/>
      <c r="I617" s="185"/>
      <c r="J617" s="37"/>
      <c r="K617" s="37"/>
      <c r="L617" s="40"/>
      <c r="M617" s="186"/>
      <c r="N617" s="187"/>
      <c r="O617" s="65"/>
      <c r="P617" s="65"/>
      <c r="Q617" s="65"/>
      <c r="R617" s="65"/>
      <c r="S617" s="65"/>
      <c r="T617" s="66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T617" s="18" t="s">
        <v>139</v>
      </c>
      <c r="AU617" s="18" t="s">
        <v>83</v>
      </c>
    </row>
    <row r="618" spans="2:63" s="12" customFormat="1" ht="22.9" customHeight="1">
      <c r="B618" s="154"/>
      <c r="C618" s="155"/>
      <c r="D618" s="156" t="s">
        <v>72</v>
      </c>
      <c r="E618" s="168" t="s">
        <v>1029</v>
      </c>
      <c r="F618" s="168" t="s">
        <v>1030</v>
      </c>
      <c r="G618" s="155"/>
      <c r="H618" s="155"/>
      <c r="I618" s="158"/>
      <c r="J618" s="169">
        <f>BK618</f>
        <v>0</v>
      </c>
      <c r="K618" s="155"/>
      <c r="L618" s="160"/>
      <c r="M618" s="161"/>
      <c r="N618" s="162"/>
      <c r="O618" s="162"/>
      <c r="P618" s="163">
        <f>SUM(P619:P635)</f>
        <v>0</v>
      </c>
      <c r="Q618" s="162"/>
      <c r="R618" s="163">
        <f>SUM(R619:R635)</f>
        <v>0.004059</v>
      </c>
      <c r="S618" s="162"/>
      <c r="T618" s="164">
        <f>SUM(T619:T635)</f>
        <v>0</v>
      </c>
      <c r="AR618" s="165" t="s">
        <v>83</v>
      </c>
      <c r="AT618" s="166" t="s">
        <v>72</v>
      </c>
      <c r="AU618" s="166" t="s">
        <v>81</v>
      </c>
      <c r="AY618" s="165" t="s">
        <v>130</v>
      </c>
      <c r="BK618" s="167">
        <f>SUM(BK619:BK635)</f>
        <v>0</v>
      </c>
    </row>
    <row r="619" spans="1:65" s="2" customFormat="1" ht="37.9" customHeight="1">
      <c r="A619" s="35"/>
      <c r="B619" s="36"/>
      <c r="C619" s="170" t="s">
        <v>1031</v>
      </c>
      <c r="D619" s="170" t="s">
        <v>132</v>
      </c>
      <c r="E619" s="171" t="s">
        <v>1032</v>
      </c>
      <c r="F619" s="172" t="s">
        <v>1033</v>
      </c>
      <c r="G619" s="173" t="s">
        <v>135</v>
      </c>
      <c r="H619" s="174">
        <v>7.38</v>
      </c>
      <c r="I619" s="175"/>
      <c r="J619" s="176">
        <f>ROUND(I619*H619,2)</f>
        <v>0</v>
      </c>
      <c r="K619" s="172" t="s">
        <v>136</v>
      </c>
      <c r="L619" s="40"/>
      <c r="M619" s="177" t="s">
        <v>19</v>
      </c>
      <c r="N619" s="178" t="s">
        <v>44</v>
      </c>
      <c r="O619" s="65"/>
      <c r="P619" s="179">
        <f>O619*H619</f>
        <v>0</v>
      </c>
      <c r="Q619" s="179">
        <v>7E-05</v>
      </c>
      <c r="R619" s="179">
        <f>Q619*H619</f>
        <v>0.0005166</v>
      </c>
      <c r="S619" s="179">
        <v>0</v>
      </c>
      <c r="T619" s="180">
        <f>S619*H619</f>
        <v>0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R619" s="181" t="s">
        <v>230</v>
      </c>
      <c r="AT619" s="181" t="s">
        <v>132</v>
      </c>
      <c r="AU619" s="181" t="s">
        <v>83</v>
      </c>
      <c r="AY619" s="18" t="s">
        <v>130</v>
      </c>
      <c r="BE619" s="182">
        <f>IF(N619="základní",J619,0)</f>
        <v>0</v>
      </c>
      <c r="BF619" s="182">
        <f>IF(N619="snížená",J619,0)</f>
        <v>0</v>
      </c>
      <c r="BG619" s="182">
        <f>IF(N619="zákl. přenesená",J619,0)</f>
        <v>0</v>
      </c>
      <c r="BH619" s="182">
        <f>IF(N619="sníž. přenesená",J619,0)</f>
        <v>0</v>
      </c>
      <c r="BI619" s="182">
        <f>IF(N619="nulová",J619,0)</f>
        <v>0</v>
      </c>
      <c r="BJ619" s="18" t="s">
        <v>81</v>
      </c>
      <c r="BK619" s="182">
        <f>ROUND(I619*H619,2)</f>
        <v>0</v>
      </c>
      <c r="BL619" s="18" t="s">
        <v>230</v>
      </c>
      <c r="BM619" s="181" t="s">
        <v>1034</v>
      </c>
    </row>
    <row r="620" spans="1:47" s="2" customFormat="1" ht="11.25">
      <c r="A620" s="35"/>
      <c r="B620" s="36"/>
      <c r="C620" s="37"/>
      <c r="D620" s="183" t="s">
        <v>139</v>
      </c>
      <c r="E620" s="37"/>
      <c r="F620" s="184" t="s">
        <v>1035</v>
      </c>
      <c r="G620" s="37"/>
      <c r="H620" s="37"/>
      <c r="I620" s="185"/>
      <c r="J620" s="37"/>
      <c r="K620" s="37"/>
      <c r="L620" s="40"/>
      <c r="M620" s="186"/>
      <c r="N620" s="187"/>
      <c r="O620" s="65"/>
      <c r="P620" s="65"/>
      <c r="Q620" s="65"/>
      <c r="R620" s="65"/>
      <c r="S620" s="65"/>
      <c r="T620" s="66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T620" s="18" t="s">
        <v>139</v>
      </c>
      <c r="AU620" s="18" t="s">
        <v>83</v>
      </c>
    </row>
    <row r="621" spans="2:51" s="13" customFormat="1" ht="11.25">
      <c r="B621" s="188"/>
      <c r="C621" s="189"/>
      <c r="D621" s="190" t="s">
        <v>141</v>
      </c>
      <c r="E621" s="191" t="s">
        <v>19</v>
      </c>
      <c r="F621" s="192" t="s">
        <v>1036</v>
      </c>
      <c r="G621" s="189"/>
      <c r="H621" s="193">
        <v>0.72</v>
      </c>
      <c r="I621" s="194"/>
      <c r="J621" s="189"/>
      <c r="K621" s="189"/>
      <c r="L621" s="195"/>
      <c r="M621" s="196"/>
      <c r="N621" s="197"/>
      <c r="O621" s="197"/>
      <c r="P621" s="197"/>
      <c r="Q621" s="197"/>
      <c r="R621" s="197"/>
      <c r="S621" s="197"/>
      <c r="T621" s="198"/>
      <c r="AT621" s="199" t="s">
        <v>141</v>
      </c>
      <c r="AU621" s="199" t="s">
        <v>83</v>
      </c>
      <c r="AV621" s="13" t="s">
        <v>83</v>
      </c>
      <c r="AW621" s="13" t="s">
        <v>143</v>
      </c>
      <c r="AX621" s="13" t="s">
        <v>73</v>
      </c>
      <c r="AY621" s="199" t="s">
        <v>130</v>
      </c>
    </row>
    <row r="622" spans="2:51" s="13" customFormat="1" ht="11.25">
      <c r="B622" s="188"/>
      <c r="C622" s="189"/>
      <c r="D622" s="190" t="s">
        <v>141</v>
      </c>
      <c r="E622" s="191" t="s">
        <v>19</v>
      </c>
      <c r="F622" s="192" t="s">
        <v>1037</v>
      </c>
      <c r="G622" s="189"/>
      <c r="H622" s="193">
        <v>1.8</v>
      </c>
      <c r="I622" s="194"/>
      <c r="J622" s="189"/>
      <c r="K622" s="189"/>
      <c r="L622" s="195"/>
      <c r="M622" s="196"/>
      <c r="N622" s="197"/>
      <c r="O622" s="197"/>
      <c r="P622" s="197"/>
      <c r="Q622" s="197"/>
      <c r="R622" s="197"/>
      <c r="S622" s="197"/>
      <c r="T622" s="198"/>
      <c r="AT622" s="199" t="s">
        <v>141</v>
      </c>
      <c r="AU622" s="199" t="s">
        <v>83</v>
      </c>
      <c r="AV622" s="13" t="s">
        <v>83</v>
      </c>
      <c r="AW622" s="13" t="s">
        <v>143</v>
      </c>
      <c r="AX622" s="13" t="s">
        <v>73</v>
      </c>
      <c r="AY622" s="199" t="s">
        <v>130</v>
      </c>
    </row>
    <row r="623" spans="2:51" s="13" customFormat="1" ht="11.25">
      <c r="B623" s="188"/>
      <c r="C623" s="189"/>
      <c r="D623" s="190" t="s">
        <v>141</v>
      </c>
      <c r="E623" s="191" t="s">
        <v>19</v>
      </c>
      <c r="F623" s="192" t="s">
        <v>1038</v>
      </c>
      <c r="G623" s="189"/>
      <c r="H623" s="193">
        <v>2.16</v>
      </c>
      <c r="I623" s="194"/>
      <c r="J623" s="189"/>
      <c r="K623" s="189"/>
      <c r="L623" s="195"/>
      <c r="M623" s="196"/>
      <c r="N623" s="197"/>
      <c r="O623" s="197"/>
      <c r="P623" s="197"/>
      <c r="Q623" s="197"/>
      <c r="R623" s="197"/>
      <c r="S623" s="197"/>
      <c r="T623" s="198"/>
      <c r="AT623" s="199" t="s">
        <v>141</v>
      </c>
      <c r="AU623" s="199" t="s">
        <v>83</v>
      </c>
      <c r="AV623" s="13" t="s">
        <v>83</v>
      </c>
      <c r="AW623" s="13" t="s">
        <v>143</v>
      </c>
      <c r="AX623" s="13" t="s">
        <v>73</v>
      </c>
      <c r="AY623" s="199" t="s">
        <v>130</v>
      </c>
    </row>
    <row r="624" spans="2:51" s="13" customFormat="1" ht="11.25">
      <c r="B624" s="188"/>
      <c r="C624" s="189"/>
      <c r="D624" s="190" t="s">
        <v>141</v>
      </c>
      <c r="E624" s="191" t="s">
        <v>19</v>
      </c>
      <c r="F624" s="192" t="s">
        <v>1039</v>
      </c>
      <c r="G624" s="189"/>
      <c r="H624" s="193">
        <v>2.7</v>
      </c>
      <c r="I624" s="194"/>
      <c r="J624" s="189"/>
      <c r="K624" s="189"/>
      <c r="L624" s="195"/>
      <c r="M624" s="196"/>
      <c r="N624" s="197"/>
      <c r="O624" s="197"/>
      <c r="P624" s="197"/>
      <c r="Q624" s="197"/>
      <c r="R624" s="197"/>
      <c r="S624" s="197"/>
      <c r="T624" s="198"/>
      <c r="AT624" s="199" t="s">
        <v>141</v>
      </c>
      <c r="AU624" s="199" t="s">
        <v>83</v>
      </c>
      <c r="AV624" s="13" t="s">
        <v>83</v>
      </c>
      <c r="AW624" s="13" t="s">
        <v>143</v>
      </c>
      <c r="AX624" s="13" t="s">
        <v>73</v>
      </c>
      <c r="AY624" s="199" t="s">
        <v>130</v>
      </c>
    </row>
    <row r="625" spans="2:51" s="14" customFormat="1" ht="11.25">
      <c r="B625" s="200"/>
      <c r="C625" s="201"/>
      <c r="D625" s="190" t="s">
        <v>141</v>
      </c>
      <c r="E625" s="202" t="s">
        <v>19</v>
      </c>
      <c r="F625" s="203" t="s">
        <v>146</v>
      </c>
      <c r="G625" s="201"/>
      <c r="H625" s="204">
        <v>7.38</v>
      </c>
      <c r="I625" s="205"/>
      <c r="J625" s="201"/>
      <c r="K625" s="201"/>
      <c r="L625" s="206"/>
      <c r="M625" s="207"/>
      <c r="N625" s="208"/>
      <c r="O625" s="208"/>
      <c r="P625" s="208"/>
      <c r="Q625" s="208"/>
      <c r="R625" s="208"/>
      <c r="S625" s="208"/>
      <c r="T625" s="209"/>
      <c r="AT625" s="210" t="s">
        <v>141</v>
      </c>
      <c r="AU625" s="210" t="s">
        <v>83</v>
      </c>
      <c r="AV625" s="14" t="s">
        <v>137</v>
      </c>
      <c r="AW625" s="14" t="s">
        <v>143</v>
      </c>
      <c r="AX625" s="14" t="s">
        <v>81</v>
      </c>
      <c r="AY625" s="210" t="s">
        <v>130</v>
      </c>
    </row>
    <row r="626" spans="1:65" s="2" customFormat="1" ht="37.9" customHeight="1">
      <c r="A626" s="35"/>
      <c r="B626" s="36"/>
      <c r="C626" s="170" t="s">
        <v>1040</v>
      </c>
      <c r="D626" s="170" t="s">
        <v>132</v>
      </c>
      <c r="E626" s="171" t="s">
        <v>1041</v>
      </c>
      <c r="F626" s="172" t="s">
        <v>1042</v>
      </c>
      <c r="G626" s="173" t="s">
        <v>135</v>
      </c>
      <c r="H626" s="174">
        <v>7.38</v>
      </c>
      <c r="I626" s="175"/>
      <c r="J626" s="176">
        <f>ROUND(I626*H626,2)</f>
        <v>0</v>
      </c>
      <c r="K626" s="172" t="s">
        <v>136</v>
      </c>
      <c r="L626" s="40"/>
      <c r="M626" s="177" t="s">
        <v>19</v>
      </c>
      <c r="N626" s="178" t="s">
        <v>44</v>
      </c>
      <c r="O626" s="65"/>
      <c r="P626" s="179">
        <f>O626*H626</f>
        <v>0</v>
      </c>
      <c r="Q626" s="179">
        <v>7E-05</v>
      </c>
      <c r="R626" s="179">
        <f>Q626*H626</f>
        <v>0.0005166</v>
      </c>
      <c r="S626" s="179">
        <v>0</v>
      </c>
      <c r="T626" s="180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81" t="s">
        <v>230</v>
      </c>
      <c r="AT626" s="181" t="s">
        <v>132</v>
      </c>
      <c r="AU626" s="181" t="s">
        <v>83</v>
      </c>
      <c r="AY626" s="18" t="s">
        <v>130</v>
      </c>
      <c r="BE626" s="182">
        <f>IF(N626="základní",J626,0)</f>
        <v>0</v>
      </c>
      <c r="BF626" s="182">
        <f>IF(N626="snížená",J626,0)</f>
        <v>0</v>
      </c>
      <c r="BG626" s="182">
        <f>IF(N626="zákl. přenesená",J626,0)</f>
        <v>0</v>
      </c>
      <c r="BH626" s="182">
        <f>IF(N626="sníž. přenesená",J626,0)</f>
        <v>0</v>
      </c>
      <c r="BI626" s="182">
        <f>IF(N626="nulová",J626,0)</f>
        <v>0</v>
      </c>
      <c r="BJ626" s="18" t="s">
        <v>81</v>
      </c>
      <c r="BK626" s="182">
        <f>ROUND(I626*H626,2)</f>
        <v>0</v>
      </c>
      <c r="BL626" s="18" t="s">
        <v>230</v>
      </c>
      <c r="BM626" s="181" t="s">
        <v>1043</v>
      </c>
    </row>
    <row r="627" spans="1:47" s="2" customFormat="1" ht="11.25">
      <c r="A627" s="35"/>
      <c r="B627" s="36"/>
      <c r="C627" s="37"/>
      <c r="D627" s="183" t="s">
        <v>139</v>
      </c>
      <c r="E627" s="37"/>
      <c r="F627" s="184" t="s">
        <v>1044</v>
      </c>
      <c r="G627" s="37"/>
      <c r="H627" s="37"/>
      <c r="I627" s="185"/>
      <c r="J627" s="37"/>
      <c r="K627" s="37"/>
      <c r="L627" s="40"/>
      <c r="M627" s="186"/>
      <c r="N627" s="187"/>
      <c r="O627" s="65"/>
      <c r="P627" s="65"/>
      <c r="Q627" s="65"/>
      <c r="R627" s="65"/>
      <c r="S627" s="65"/>
      <c r="T627" s="66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T627" s="18" t="s">
        <v>139</v>
      </c>
      <c r="AU627" s="18" t="s">
        <v>83</v>
      </c>
    </row>
    <row r="628" spans="1:65" s="2" customFormat="1" ht="24.2" customHeight="1">
      <c r="A628" s="35"/>
      <c r="B628" s="36"/>
      <c r="C628" s="170" t="s">
        <v>1045</v>
      </c>
      <c r="D628" s="170" t="s">
        <v>132</v>
      </c>
      <c r="E628" s="171" t="s">
        <v>1046</v>
      </c>
      <c r="F628" s="172" t="s">
        <v>1047</v>
      </c>
      <c r="G628" s="173" t="s">
        <v>135</v>
      </c>
      <c r="H628" s="174">
        <v>7.38</v>
      </c>
      <c r="I628" s="175"/>
      <c r="J628" s="176">
        <f>ROUND(I628*H628,2)</f>
        <v>0</v>
      </c>
      <c r="K628" s="172" t="s">
        <v>136</v>
      </c>
      <c r="L628" s="40"/>
      <c r="M628" s="177" t="s">
        <v>19</v>
      </c>
      <c r="N628" s="178" t="s">
        <v>44</v>
      </c>
      <c r="O628" s="65"/>
      <c r="P628" s="179">
        <f>O628*H628</f>
        <v>0</v>
      </c>
      <c r="Q628" s="179">
        <v>0</v>
      </c>
      <c r="R628" s="179">
        <f>Q628*H628</f>
        <v>0</v>
      </c>
      <c r="S628" s="179">
        <v>0</v>
      </c>
      <c r="T628" s="180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81" t="s">
        <v>230</v>
      </c>
      <c r="AT628" s="181" t="s">
        <v>132</v>
      </c>
      <c r="AU628" s="181" t="s">
        <v>83</v>
      </c>
      <c r="AY628" s="18" t="s">
        <v>130</v>
      </c>
      <c r="BE628" s="182">
        <f>IF(N628="základní",J628,0)</f>
        <v>0</v>
      </c>
      <c r="BF628" s="182">
        <f>IF(N628="snížená",J628,0)</f>
        <v>0</v>
      </c>
      <c r="BG628" s="182">
        <f>IF(N628="zákl. přenesená",J628,0)</f>
        <v>0</v>
      </c>
      <c r="BH628" s="182">
        <f>IF(N628="sníž. přenesená",J628,0)</f>
        <v>0</v>
      </c>
      <c r="BI628" s="182">
        <f>IF(N628="nulová",J628,0)</f>
        <v>0</v>
      </c>
      <c r="BJ628" s="18" t="s">
        <v>81</v>
      </c>
      <c r="BK628" s="182">
        <f>ROUND(I628*H628,2)</f>
        <v>0</v>
      </c>
      <c r="BL628" s="18" t="s">
        <v>230</v>
      </c>
      <c r="BM628" s="181" t="s">
        <v>1048</v>
      </c>
    </row>
    <row r="629" spans="1:47" s="2" customFormat="1" ht="11.25">
      <c r="A629" s="35"/>
      <c r="B629" s="36"/>
      <c r="C629" s="37"/>
      <c r="D629" s="183" t="s">
        <v>139</v>
      </c>
      <c r="E629" s="37"/>
      <c r="F629" s="184" t="s">
        <v>1049</v>
      </c>
      <c r="G629" s="37"/>
      <c r="H629" s="37"/>
      <c r="I629" s="185"/>
      <c r="J629" s="37"/>
      <c r="K629" s="37"/>
      <c r="L629" s="40"/>
      <c r="M629" s="186"/>
      <c r="N629" s="187"/>
      <c r="O629" s="65"/>
      <c r="P629" s="65"/>
      <c r="Q629" s="65"/>
      <c r="R629" s="65"/>
      <c r="S629" s="65"/>
      <c r="T629" s="66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T629" s="18" t="s">
        <v>139</v>
      </c>
      <c r="AU629" s="18" t="s">
        <v>83</v>
      </c>
    </row>
    <row r="630" spans="1:65" s="2" customFormat="1" ht="24.2" customHeight="1">
      <c r="A630" s="35"/>
      <c r="B630" s="36"/>
      <c r="C630" s="170" t="s">
        <v>1050</v>
      </c>
      <c r="D630" s="170" t="s">
        <v>132</v>
      </c>
      <c r="E630" s="171" t="s">
        <v>1051</v>
      </c>
      <c r="F630" s="172" t="s">
        <v>1052</v>
      </c>
      <c r="G630" s="173" t="s">
        <v>135</v>
      </c>
      <c r="H630" s="174">
        <v>7.38</v>
      </c>
      <c r="I630" s="175"/>
      <c r="J630" s="176">
        <f>ROUND(I630*H630,2)</f>
        <v>0</v>
      </c>
      <c r="K630" s="172" t="s">
        <v>136</v>
      </c>
      <c r="L630" s="40"/>
      <c r="M630" s="177" t="s">
        <v>19</v>
      </c>
      <c r="N630" s="178" t="s">
        <v>44</v>
      </c>
      <c r="O630" s="65"/>
      <c r="P630" s="179">
        <f>O630*H630</f>
        <v>0</v>
      </c>
      <c r="Q630" s="179">
        <v>0.00017</v>
      </c>
      <c r="R630" s="179">
        <f>Q630*H630</f>
        <v>0.0012546</v>
      </c>
      <c r="S630" s="179">
        <v>0</v>
      </c>
      <c r="T630" s="180">
        <f>S630*H630</f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181" t="s">
        <v>230</v>
      </c>
      <c r="AT630" s="181" t="s">
        <v>132</v>
      </c>
      <c r="AU630" s="181" t="s">
        <v>83</v>
      </c>
      <c r="AY630" s="18" t="s">
        <v>130</v>
      </c>
      <c r="BE630" s="182">
        <f>IF(N630="základní",J630,0)</f>
        <v>0</v>
      </c>
      <c r="BF630" s="182">
        <f>IF(N630="snížená",J630,0)</f>
        <v>0</v>
      </c>
      <c r="BG630" s="182">
        <f>IF(N630="zákl. přenesená",J630,0)</f>
        <v>0</v>
      </c>
      <c r="BH630" s="182">
        <f>IF(N630="sníž. přenesená",J630,0)</f>
        <v>0</v>
      </c>
      <c r="BI630" s="182">
        <f>IF(N630="nulová",J630,0)</f>
        <v>0</v>
      </c>
      <c r="BJ630" s="18" t="s">
        <v>81</v>
      </c>
      <c r="BK630" s="182">
        <f>ROUND(I630*H630,2)</f>
        <v>0</v>
      </c>
      <c r="BL630" s="18" t="s">
        <v>230</v>
      </c>
      <c r="BM630" s="181" t="s">
        <v>1053</v>
      </c>
    </row>
    <row r="631" spans="1:47" s="2" customFormat="1" ht="11.25">
      <c r="A631" s="35"/>
      <c r="B631" s="36"/>
      <c r="C631" s="37"/>
      <c r="D631" s="183" t="s">
        <v>139</v>
      </c>
      <c r="E631" s="37"/>
      <c r="F631" s="184" t="s">
        <v>1054</v>
      </c>
      <c r="G631" s="37"/>
      <c r="H631" s="37"/>
      <c r="I631" s="185"/>
      <c r="J631" s="37"/>
      <c r="K631" s="37"/>
      <c r="L631" s="40"/>
      <c r="M631" s="186"/>
      <c r="N631" s="187"/>
      <c r="O631" s="65"/>
      <c r="P631" s="65"/>
      <c r="Q631" s="65"/>
      <c r="R631" s="65"/>
      <c r="S631" s="65"/>
      <c r="T631" s="66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T631" s="18" t="s">
        <v>139</v>
      </c>
      <c r="AU631" s="18" t="s">
        <v>83</v>
      </c>
    </row>
    <row r="632" spans="1:65" s="2" customFormat="1" ht="24.2" customHeight="1">
      <c r="A632" s="35"/>
      <c r="B632" s="36"/>
      <c r="C632" s="170" t="s">
        <v>1055</v>
      </c>
      <c r="D632" s="170" t="s">
        <v>132</v>
      </c>
      <c r="E632" s="171" t="s">
        <v>1056</v>
      </c>
      <c r="F632" s="172" t="s">
        <v>1057</v>
      </c>
      <c r="G632" s="173" t="s">
        <v>135</v>
      </c>
      <c r="H632" s="174">
        <v>7.38</v>
      </c>
      <c r="I632" s="175"/>
      <c r="J632" s="176">
        <f>ROUND(I632*H632,2)</f>
        <v>0</v>
      </c>
      <c r="K632" s="172" t="s">
        <v>136</v>
      </c>
      <c r="L632" s="40"/>
      <c r="M632" s="177" t="s">
        <v>19</v>
      </c>
      <c r="N632" s="178" t="s">
        <v>44</v>
      </c>
      <c r="O632" s="65"/>
      <c r="P632" s="179">
        <f>O632*H632</f>
        <v>0</v>
      </c>
      <c r="Q632" s="179">
        <v>0.00012</v>
      </c>
      <c r="R632" s="179">
        <f>Q632*H632</f>
        <v>0.0008856000000000001</v>
      </c>
      <c r="S632" s="179">
        <v>0</v>
      </c>
      <c r="T632" s="180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81" t="s">
        <v>230</v>
      </c>
      <c r="AT632" s="181" t="s">
        <v>132</v>
      </c>
      <c r="AU632" s="181" t="s">
        <v>83</v>
      </c>
      <c r="AY632" s="18" t="s">
        <v>130</v>
      </c>
      <c r="BE632" s="182">
        <f>IF(N632="základní",J632,0)</f>
        <v>0</v>
      </c>
      <c r="BF632" s="182">
        <f>IF(N632="snížená",J632,0)</f>
        <v>0</v>
      </c>
      <c r="BG632" s="182">
        <f>IF(N632="zákl. přenesená",J632,0)</f>
        <v>0</v>
      </c>
      <c r="BH632" s="182">
        <f>IF(N632="sníž. přenesená",J632,0)</f>
        <v>0</v>
      </c>
      <c r="BI632" s="182">
        <f>IF(N632="nulová",J632,0)</f>
        <v>0</v>
      </c>
      <c r="BJ632" s="18" t="s">
        <v>81</v>
      </c>
      <c r="BK632" s="182">
        <f>ROUND(I632*H632,2)</f>
        <v>0</v>
      </c>
      <c r="BL632" s="18" t="s">
        <v>230</v>
      </c>
      <c r="BM632" s="181" t="s">
        <v>1058</v>
      </c>
    </row>
    <row r="633" spans="1:47" s="2" customFormat="1" ht="11.25">
      <c r="A633" s="35"/>
      <c r="B633" s="36"/>
      <c r="C633" s="37"/>
      <c r="D633" s="183" t="s">
        <v>139</v>
      </c>
      <c r="E633" s="37"/>
      <c r="F633" s="184" t="s">
        <v>1059</v>
      </c>
      <c r="G633" s="37"/>
      <c r="H633" s="37"/>
      <c r="I633" s="185"/>
      <c r="J633" s="37"/>
      <c r="K633" s="37"/>
      <c r="L633" s="40"/>
      <c r="M633" s="186"/>
      <c r="N633" s="187"/>
      <c r="O633" s="65"/>
      <c r="P633" s="65"/>
      <c r="Q633" s="65"/>
      <c r="R633" s="65"/>
      <c r="S633" s="65"/>
      <c r="T633" s="66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T633" s="18" t="s">
        <v>139</v>
      </c>
      <c r="AU633" s="18" t="s">
        <v>83</v>
      </c>
    </row>
    <row r="634" spans="1:65" s="2" customFormat="1" ht="24.2" customHeight="1">
      <c r="A634" s="35"/>
      <c r="B634" s="36"/>
      <c r="C634" s="170" t="s">
        <v>1060</v>
      </c>
      <c r="D634" s="170" t="s">
        <v>132</v>
      </c>
      <c r="E634" s="171" t="s">
        <v>1061</v>
      </c>
      <c r="F634" s="172" t="s">
        <v>1062</v>
      </c>
      <c r="G634" s="173" t="s">
        <v>135</v>
      </c>
      <c r="H634" s="174">
        <v>7.38</v>
      </c>
      <c r="I634" s="175"/>
      <c r="J634" s="176">
        <f>ROUND(I634*H634,2)</f>
        <v>0</v>
      </c>
      <c r="K634" s="172" t="s">
        <v>136</v>
      </c>
      <c r="L634" s="40"/>
      <c r="M634" s="177" t="s">
        <v>19</v>
      </c>
      <c r="N634" s="178" t="s">
        <v>44</v>
      </c>
      <c r="O634" s="65"/>
      <c r="P634" s="179">
        <f>O634*H634</f>
        <v>0</v>
      </c>
      <c r="Q634" s="179">
        <v>0.00012</v>
      </c>
      <c r="R634" s="179">
        <f>Q634*H634</f>
        <v>0.0008856000000000001</v>
      </c>
      <c r="S634" s="179">
        <v>0</v>
      </c>
      <c r="T634" s="180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181" t="s">
        <v>230</v>
      </c>
      <c r="AT634" s="181" t="s">
        <v>132</v>
      </c>
      <c r="AU634" s="181" t="s">
        <v>83</v>
      </c>
      <c r="AY634" s="18" t="s">
        <v>130</v>
      </c>
      <c r="BE634" s="182">
        <f>IF(N634="základní",J634,0)</f>
        <v>0</v>
      </c>
      <c r="BF634" s="182">
        <f>IF(N634="snížená",J634,0)</f>
        <v>0</v>
      </c>
      <c r="BG634" s="182">
        <f>IF(N634="zákl. přenesená",J634,0)</f>
        <v>0</v>
      </c>
      <c r="BH634" s="182">
        <f>IF(N634="sníž. přenesená",J634,0)</f>
        <v>0</v>
      </c>
      <c r="BI634" s="182">
        <f>IF(N634="nulová",J634,0)</f>
        <v>0</v>
      </c>
      <c r="BJ634" s="18" t="s">
        <v>81</v>
      </c>
      <c r="BK634" s="182">
        <f>ROUND(I634*H634,2)</f>
        <v>0</v>
      </c>
      <c r="BL634" s="18" t="s">
        <v>230</v>
      </c>
      <c r="BM634" s="181" t="s">
        <v>1063</v>
      </c>
    </row>
    <row r="635" spans="1:47" s="2" customFormat="1" ht="11.25">
      <c r="A635" s="35"/>
      <c r="B635" s="36"/>
      <c r="C635" s="37"/>
      <c r="D635" s="183" t="s">
        <v>139</v>
      </c>
      <c r="E635" s="37"/>
      <c r="F635" s="184" t="s">
        <v>1064</v>
      </c>
      <c r="G635" s="37"/>
      <c r="H635" s="37"/>
      <c r="I635" s="185"/>
      <c r="J635" s="37"/>
      <c r="K635" s="37"/>
      <c r="L635" s="40"/>
      <c r="M635" s="186"/>
      <c r="N635" s="187"/>
      <c r="O635" s="65"/>
      <c r="P635" s="65"/>
      <c r="Q635" s="65"/>
      <c r="R635" s="65"/>
      <c r="S635" s="65"/>
      <c r="T635" s="66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T635" s="18" t="s">
        <v>139</v>
      </c>
      <c r="AU635" s="18" t="s">
        <v>83</v>
      </c>
    </row>
    <row r="636" spans="2:63" s="12" customFormat="1" ht="25.9" customHeight="1">
      <c r="B636" s="154"/>
      <c r="C636" s="155"/>
      <c r="D636" s="156" t="s">
        <v>72</v>
      </c>
      <c r="E636" s="157" t="s">
        <v>1065</v>
      </c>
      <c r="F636" s="157" t="s">
        <v>1066</v>
      </c>
      <c r="G636" s="155"/>
      <c r="H636" s="155"/>
      <c r="I636" s="158"/>
      <c r="J636" s="159">
        <f>BK636</f>
        <v>0</v>
      </c>
      <c r="K636" s="155"/>
      <c r="L636" s="160"/>
      <c r="M636" s="161"/>
      <c r="N636" s="162"/>
      <c r="O636" s="162"/>
      <c r="P636" s="163">
        <f>SUM(P637:P638)</f>
        <v>0</v>
      </c>
      <c r="Q636" s="162"/>
      <c r="R636" s="163">
        <f>SUM(R637:R638)</f>
        <v>0</v>
      </c>
      <c r="S636" s="162"/>
      <c r="T636" s="164">
        <f>SUM(T637:T638)</f>
        <v>0</v>
      </c>
      <c r="AR636" s="165" t="s">
        <v>137</v>
      </c>
      <c r="AT636" s="166" t="s">
        <v>72</v>
      </c>
      <c r="AU636" s="166" t="s">
        <v>73</v>
      </c>
      <c r="AY636" s="165" t="s">
        <v>130</v>
      </c>
      <c r="BK636" s="167">
        <f>SUM(BK637:BK638)</f>
        <v>0</v>
      </c>
    </row>
    <row r="637" spans="1:65" s="2" customFormat="1" ht="16.5" customHeight="1">
      <c r="A637" s="35"/>
      <c r="B637" s="36"/>
      <c r="C637" s="170" t="s">
        <v>1067</v>
      </c>
      <c r="D637" s="170" t="s">
        <v>132</v>
      </c>
      <c r="E637" s="171" t="s">
        <v>1068</v>
      </c>
      <c r="F637" s="172" t="s">
        <v>1069</v>
      </c>
      <c r="G637" s="173" t="s">
        <v>1070</v>
      </c>
      <c r="H637" s="174">
        <v>50</v>
      </c>
      <c r="I637" s="175"/>
      <c r="J637" s="176">
        <f>ROUND(I637*H637,2)</f>
        <v>0</v>
      </c>
      <c r="K637" s="172" t="s">
        <v>136</v>
      </c>
      <c r="L637" s="40"/>
      <c r="M637" s="177" t="s">
        <v>19</v>
      </c>
      <c r="N637" s="178" t="s">
        <v>44</v>
      </c>
      <c r="O637" s="65"/>
      <c r="P637" s="179">
        <f>O637*H637</f>
        <v>0</v>
      </c>
      <c r="Q637" s="179">
        <v>0</v>
      </c>
      <c r="R637" s="179">
        <f>Q637*H637</f>
        <v>0</v>
      </c>
      <c r="S637" s="179">
        <v>0</v>
      </c>
      <c r="T637" s="180">
        <f>S637*H637</f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181" t="s">
        <v>1071</v>
      </c>
      <c r="AT637" s="181" t="s">
        <v>132</v>
      </c>
      <c r="AU637" s="181" t="s">
        <v>81</v>
      </c>
      <c r="AY637" s="18" t="s">
        <v>130</v>
      </c>
      <c r="BE637" s="182">
        <f>IF(N637="základní",J637,0)</f>
        <v>0</v>
      </c>
      <c r="BF637" s="182">
        <f>IF(N637="snížená",J637,0)</f>
        <v>0</v>
      </c>
      <c r="BG637" s="182">
        <f>IF(N637="zákl. přenesená",J637,0)</f>
        <v>0</v>
      </c>
      <c r="BH637" s="182">
        <f>IF(N637="sníž. přenesená",J637,0)</f>
        <v>0</v>
      </c>
      <c r="BI637" s="182">
        <f>IF(N637="nulová",J637,0)</f>
        <v>0</v>
      </c>
      <c r="BJ637" s="18" t="s">
        <v>81</v>
      </c>
      <c r="BK637" s="182">
        <f>ROUND(I637*H637,2)</f>
        <v>0</v>
      </c>
      <c r="BL637" s="18" t="s">
        <v>1071</v>
      </c>
      <c r="BM637" s="181" t="s">
        <v>1072</v>
      </c>
    </row>
    <row r="638" spans="1:47" s="2" customFormat="1" ht="11.25">
      <c r="A638" s="35"/>
      <c r="B638" s="36"/>
      <c r="C638" s="37"/>
      <c r="D638" s="183" t="s">
        <v>139</v>
      </c>
      <c r="E638" s="37"/>
      <c r="F638" s="184" t="s">
        <v>1073</v>
      </c>
      <c r="G638" s="37"/>
      <c r="H638" s="37"/>
      <c r="I638" s="185"/>
      <c r="J638" s="37"/>
      <c r="K638" s="37"/>
      <c r="L638" s="40"/>
      <c r="M638" s="186"/>
      <c r="N638" s="187"/>
      <c r="O638" s="65"/>
      <c r="P638" s="65"/>
      <c r="Q638" s="65"/>
      <c r="R638" s="65"/>
      <c r="S638" s="65"/>
      <c r="T638" s="66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T638" s="18" t="s">
        <v>139</v>
      </c>
      <c r="AU638" s="18" t="s">
        <v>81</v>
      </c>
    </row>
    <row r="639" spans="2:63" s="12" customFormat="1" ht="25.9" customHeight="1">
      <c r="B639" s="154"/>
      <c r="C639" s="155"/>
      <c r="D639" s="156" t="s">
        <v>72</v>
      </c>
      <c r="E639" s="157" t="s">
        <v>1074</v>
      </c>
      <c r="F639" s="157" t="s">
        <v>1075</v>
      </c>
      <c r="G639" s="155"/>
      <c r="H639" s="155"/>
      <c r="I639" s="158"/>
      <c r="J639" s="159">
        <f>BK639</f>
        <v>0</v>
      </c>
      <c r="K639" s="155"/>
      <c r="L639" s="160"/>
      <c r="M639" s="161"/>
      <c r="N639" s="162"/>
      <c r="O639" s="162"/>
      <c r="P639" s="163">
        <f>P640+P648+P667+P685</f>
        <v>0</v>
      </c>
      <c r="Q639" s="162"/>
      <c r="R639" s="163">
        <f>R640+R648+R667+R685</f>
        <v>0</v>
      </c>
      <c r="S639" s="162"/>
      <c r="T639" s="164">
        <f>T640+T648+T667+T685</f>
        <v>0</v>
      </c>
      <c r="AR639" s="165" t="s">
        <v>165</v>
      </c>
      <c r="AT639" s="166" t="s">
        <v>72</v>
      </c>
      <c r="AU639" s="166" t="s">
        <v>73</v>
      </c>
      <c r="AY639" s="165" t="s">
        <v>130</v>
      </c>
      <c r="BK639" s="167">
        <f>BK640+BK648+BK667+BK685</f>
        <v>0</v>
      </c>
    </row>
    <row r="640" spans="2:63" s="12" customFormat="1" ht="22.9" customHeight="1">
      <c r="B640" s="154"/>
      <c r="C640" s="155"/>
      <c r="D640" s="156" t="s">
        <v>72</v>
      </c>
      <c r="E640" s="168" t="s">
        <v>1076</v>
      </c>
      <c r="F640" s="168" t="s">
        <v>1077</v>
      </c>
      <c r="G640" s="155"/>
      <c r="H640" s="155"/>
      <c r="I640" s="158"/>
      <c r="J640" s="169">
        <f>BK640</f>
        <v>0</v>
      </c>
      <c r="K640" s="155"/>
      <c r="L640" s="160"/>
      <c r="M640" s="161"/>
      <c r="N640" s="162"/>
      <c r="O640" s="162"/>
      <c r="P640" s="163">
        <f>SUM(P641:P647)</f>
        <v>0</v>
      </c>
      <c r="Q640" s="162"/>
      <c r="R640" s="163">
        <f>SUM(R641:R647)</f>
        <v>0</v>
      </c>
      <c r="S640" s="162"/>
      <c r="T640" s="164">
        <f>SUM(T641:T647)</f>
        <v>0</v>
      </c>
      <c r="AR640" s="165" t="s">
        <v>165</v>
      </c>
      <c r="AT640" s="166" t="s">
        <v>72</v>
      </c>
      <c r="AU640" s="166" t="s">
        <v>81</v>
      </c>
      <c r="AY640" s="165" t="s">
        <v>130</v>
      </c>
      <c r="BK640" s="167">
        <f>SUM(BK641:BK647)</f>
        <v>0</v>
      </c>
    </row>
    <row r="641" spans="1:65" s="2" customFormat="1" ht="16.5" customHeight="1">
      <c r="A641" s="35"/>
      <c r="B641" s="36"/>
      <c r="C641" s="170" t="s">
        <v>1078</v>
      </c>
      <c r="D641" s="170" t="s">
        <v>132</v>
      </c>
      <c r="E641" s="171" t="s">
        <v>1079</v>
      </c>
      <c r="F641" s="172" t="s">
        <v>1080</v>
      </c>
      <c r="G641" s="173" t="s">
        <v>1081</v>
      </c>
      <c r="H641" s="174">
        <v>1</v>
      </c>
      <c r="I641" s="175"/>
      <c r="J641" s="176">
        <f>ROUND(I641*H641,2)</f>
        <v>0</v>
      </c>
      <c r="K641" s="172" t="s">
        <v>136</v>
      </c>
      <c r="L641" s="40"/>
      <c r="M641" s="177" t="s">
        <v>19</v>
      </c>
      <c r="N641" s="178" t="s">
        <v>44</v>
      </c>
      <c r="O641" s="65"/>
      <c r="P641" s="179">
        <f>O641*H641</f>
        <v>0</v>
      </c>
      <c r="Q641" s="179">
        <v>0</v>
      </c>
      <c r="R641" s="179">
        <f>Q641*H641</f>
        <v>0</v>
      </c>
      <c r="S641" s="179">
        <v>0</v>
      </c>
      <c r="T641" s="180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181" t="s">
        <v>1082</v>
      </c>
      <c r="AT641" s="181" t="s">
        <v>132</v>
      </c>
      <c r="AU641" s="181" t="s">
        <v>83</v>
      </c>
      <c r="AY641" s="18" t="s">
        <v>130</v>
      </c>
      <c r="BE641" s="182">
        <f>IF(N641="základní",J641,0)</f>
        <v>0</v>
      </c>
      <c r="BF641" s="182">
        <f>IF(N641="snížená",J641,0)</f>
        <v>0</v>
      </c>
      <c r="BG641" s="182">
        <f>IF(N641="zákl. přenesená",J641,0)</f>
        <v>0</v>
      </c>
      <c r="BH641" s="182">
        <f>IF(N641="sníž. přenesená",J641,0)</f>
        <v>0</v>
      </c>
      <c r="BI641" s="182">
        <f>IF(N641="nulová",J641,0)</f>
        <v>0</v>
      </c>
      <c r="BJ641" s="18" t="s">
        <v>81</v>
      </c>
      <c r="BK641" s="182">
        <f>ROUND(I641*H641,2)</f>
        <v>0</v>
      </c>
      <c r="BL641" s="18" t="s">
        <v>1082</v>
      </c>
      <c r="BM641" s="181" t="s">
        <v>1083</v>
      </c>
    </row>
    <row r="642" spans="1:47" s="2" customFormat="1" ht="11.25">
      <c r="A642" s="35"/>
      <c r="B642" s="36"/>
      <c r="C642" s="37"/>
      <c r="D642" s="183" t="s">
        <v>139</v>
      </c>
      <c r="E642" s="37"/>
      <c r="F642" s="184" t="s">
        <v>1084</v>
      </c>
      <c r="G642" s="37"/>
      <c r="H642" s="37"/>
      <c r="I642" s="185"/>
      <c r="J642" s="37"/>
      <c r="K642" s="37"/>
      <c r="L642" s="40"/>
      <c r="M642" s="186"/>
      <c r="N642" s="187"/>
      <c r="O642" s="65"/>
      <c r="P642" s="65"/>
      <c r="Q642" s="65"/>
      <c r="R642" s="65"/>
      <c r="S642" s="65"/>
      <c r="T642" s="66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T642" s="18" t="s">
        <v>139</v>
      </c>
      <c r="AU642" s="18" t="s">
        <v>83</v>
      </c>
    </row>
    <row r="643" spans="1:47" s="2" customFormat="1" ht="19.5">
      <c r="A643" s="35"/>
      <c r="B643" s="36"/>
      <c r="C643" s="37"/>
      <c r="D643" s="190" t="s">
        <v>198</v>
      </c>
      <c r="E643" s="37"/>
      <c r="F643" s="211" t="s">
        <v>1085</v>
      </c>
      <c r="G643" s="37"/>
      <c r="H643" s="37"/>
      <c r="I643" s="185"/>
      <c r="J643" s="37"/>
      <c r="K643" s="37"/>
      <c r="L643" s="40"/>
      <c r="M643" s="186"/>
      <c r="N643" s="187"/>
      <c r="O643" s="65"/>
      <c r="P643" s="65"/>
      <c r="Q643" s="65"/>
      <c r="R643" s="65"/>
      <c r="S643" s="65"/>
      <c r="T643" s="66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T643" s="18" t="s">
        <v>198</v>
      </c>
      <c r="AU643" s="18" t="s">
        <v>83</v>
      </c>
    </row>
    <row r="644" spans="1:65" s="2" customFormat="1" ht="16.5" customHeight="1">
      <c r="A644" s="35"/>
      <c r="B644" s="36"/>
      <c r="C644" s="170" t="s">
        <v>1086</v>
      </c>
      <c r="D644" s="170" t="s">
        <v>132</v>
      </c>
      <c r="E644" s="171" t="s">
        <v>1087</v>
      </c>
      <c r="F644" s="172" t="s">
        <v>1088</v>
      </c>
      <c r="G644" s="173" t="s">
        <v>1081</v>
      </c>
      <c r="H644" s="174">
        <v>1</v>
      </c>
      <c r="I644" s="175"/>
      <c r="J644" s="176">
        <f>ROUND(I644*H644,2)</f>
        <v>0</v>
      </c>
      <c r="K644" s="172" t="s">
        <v>136</v>
      </c>
      <c r="L644" s="40"/>
      <c r="M644" s="177" t="s">
        <v>19</v>
      </c>
      <c r="N644" s="178" t="s">
        <v>44</v>
      </c>
      <c r="O644" s="65"/>
      <c r="P644" s="179">
        <f>O644*H644</f>
        <v>0</v>
      </c>
      <c r="Q644" s="179">
        <v>0</v>
      </c>
      <c r="R644" s="179">
        <f>Q644*H644</f>
        <v>0</v>
      </c>
      <c r="S644" s="179">
        <v>0</v>
      </c>
      <c r="T644" s="180">
        <f>S644*H644</f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181" t="s">
        <v>1082</v>
      </c>
      <c r="AT644" s="181" t="s">
        <v>132</v>
      </c>
      <c r="AU644" s="181" t="s">
        <v>83</v>
      </c>
      <c r="AY644" s="18" t="s">
        <v>130</v>
      </c>
      <c r="BE644" s="182">
        <f>IF(N644="základní",J644,0)</f>
        <v>0</v>
      </c>
      <c r="BF644" s="182">
        <f>IF(N644="snížená",J644,0)</f>
        <v>0</v>
      </c>
      <c r="BG644" s="182">
        <f>IF(N644="zákl. přenesená",J644,0)</f>
        <v>0</v>
      </c>
      <c r="BH644" s="182">
        <f>IF(N644="sníž. přenesená",J644,0)</f>
        <v>0</v>
      </c>
      <c r="BI644" s="182">
        <f>IF(N644="nulová",J644,0)</f>
        <v>0</v>
      </c>
      <c r="BJ644" s="18" t="s">
        <v>81</v>
      </c>
      <c r="BK644" s="182">
        <f>ROUND(I644*H644,2)</f>
        <v>0</v>
      </c>
      <c r="BL644" s="18" t="s">
        <v>1082</v>
      </c>
      <c r="BM644" s="181" t="s">
        <v>1089</v>
      </c>
    </row>
    <row r="645" spans="1:47" s="2" customFormat="1" ht="11.25">
      <c r="A645" s="35"/>
      <c r="B645" s="36"/>
      <c r="C645" s="37"/>
      <c r="D645" s="183" t="s">
        <v>139</v>
      </c>
      <c r="E645" s="37"/>
      <c r="F645" s="184" t="s">
        <v>1090</v>
      </c>
      <c r="G645" s="37"/>
      <c r="H645" s="37"/>
      <c r="I645" s="185"/>
      <c r="J645" s="37"/>
      <c r="K645" s="37"/>
      <c r="L645" s="40"/>
      <c r="M645" s="186"/>
      <c r="N645" s="187"/>
      <c r="O645" s="65"/>
      <c r="P645" s="65"/>
      <c r="Q645" s="65"/>
      <c r="R645" s="65"/>
      <c r="S645" s="65"/>
      <c r="T645" s="66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T645" s="18" t="s">
        <v>139</v>
      </c>
      <c r="AU645" s="18" t="s">
        <v>83</v>
      </c>
    </row>
    <row r="646" spans="1:65" s="2" customFormat="1" ht="16.5" customHeight="1">
      <c r="A646" s="35"/>
      <c r="B646" s="36"/>
      <c r="C646" s="170" t="s">
        <v>1091</v>
      </c>
      <c r="D646" s="170" t="s">
        <v>132</v>
      </c>
      <c r="E646" s="171" t="s">
        <v>1092</v>
      </c>
      <c r="F646" s="172" t="s">
        <v>1093</v>
      </c>
      <c r="G646" s="173" t="s">
        <v>1081</v>
      </c>
      <c r="H646" s="174">
        <v>1</v>
      </c>
      <c r="I646" s="175"/>
      <c r="J646" s="176">
        <f>ROUND(I646*H646,2)</f>
        <v>0</v>
      </c>
      <c r="K646" s="172" t="s">
        <v>136</v>
      </c>
      <c r="L646" s="40"/>
      <c r="M646" s="177" t="s">
        <v>19</v>
      </c>
      <c r="N646" s="178" t="s">
        <v>44</v>
      </c>
      <c r="O646" s="65"/>
      <c r="P646" s="179">
        <f>O646*H646</f>
        <v>0</v>
      </c>
      <c r="Q646" s="179">
        <v>0</v>
      </c>
      <c r="R646" s="179">
        <f>Q646*H646</f>
        <v>0</v>
      </c>
      <c r="S646" s="179">
        <v>0</v>
      </c>
      <c r="T646" s="180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181" t="s">
        <v>1082</v>
      </c>
      <c r="AT646" s="181" t="s">
        <v>132</v>
      </c>
      <c r="AU646" s="181" t="s">
        <v>83</v>
      </c>
      <c r="AY646" s="18" t="s">
        <v>130</v>
      </c>
      <c r="BE646" s="182">
        <f>IF(N646="základní",J646,0)</f>
        <v>0</v>
      </c>
      <c r="BF646" s="182">
        <f>IF(N646="snížená",J646,0)</f>
        <v>0</v>
      </c>
      <c r="BG646" s="182">
        <f>IF(N646="zákl. přenesená",J646,0)</f>
        <v>0</v>
      </c>
      <c r="BH646" s="182">
        <f>IF(N646="sníž. přenesená",J646,0)</f>
        <v>0</v>
      </c>
      <c r="BI646" s="182">
        <f>IF(N646="nulová",J646,0)</f>
        <v>0</v>
      </c>
      <c r="BJ646" s="18" t="s">
        <v>81</v>
      </c>
      <c r="BK646" s="182">
        <f>ROUND(I646*H646,2)</f>
        <v>0</v>
      </c>
      <c r="BL646" s="18" t="s">
        <v>1082</v>
      </c>
      <c r="BM646" s="181" t="s">
        <v>1094</v>
      </c>
    </row>
    <row r="647" spans="1:47" s="2" customFormat="1" ht="11.25">
      <c r="A647" s="35"/>
      <c r="B647" s="36"/>
      <c r="C647" s="37"/>
      <c r="D647" s="183" t="s">
        <v>139</v>
      </c>
      <c r="E647" s="37"/>
      <c r="F647" s="184" t="s">
        <v>1095</v>
      </c>
      <c r="G647" s="37"/>
      <c r="H647" s="37"/>
      <c r="I647" s="185"/>
      <c r="J647" s="37"/>
      <c r="K647" s="37"/>
      <c r="L647" s="40"/>
      <c r="M647" s="186"/>
      <c r="N647" s="187"/>
      <c r="O647" s="65"/>
      <c r="P647" s="65"/>
      <c r="Q647" s="65"/>
      <c r="R647" s="65"/>
      <c r="S647" s="65"/>
      <c r="T647" s="66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T647" s="18" t="s">
        <v>139</v>
      </c>
      <c r="AU647" s="18" t="s">
        <v>83</v>
      </c>
    </row>
    <row r="648" spans="2:63" s="12" customFormat="1" ht="22.9" customHeight="1">
      <c r="B648" s="154"/>
      <c r="C648" s="155"/>
      <c r="D648" s="156" t="s">
        <v>72</v>
      </c>
      <c r="E648" s="168" t="s">
        <v>1096</v>
      </c>
      <c r="F648" s="168" t="s">
        <v>1097</v>
      </c>
      <c r="G648" s="155"/>
      <c r="H648" s="155"/>
      <c r="I648" s="158"/>
      <c r="J648" s="169">
        <f>BK648</f>
        <v>0</v>
      </c>
      <c r="K648" s="155"/>
      <c r="L648" s="160"/>
      <c r="M648" s="161"/>
      <c r="N648" s="162"/>
      <c r="O648" s="162"/>
      <c r="P648" s="163">
        <f>SUM(P649:P666)</f>
        <v>0</v>
      </c>
      <c r="Q648" s="162"/>
      <c r="R648" s="163">
        <f>SUM(R649:R666)</f>
        <v>0</v>
      </c>
      <c r="S648" s="162"/>
      <c r="T648" s="164">
        <f>SUM(T649:T666)</f>
        <v>0</v>
      </c>
      <c r="AR648" s="165" t="s">
        <v>165</v>
      </c>
      <c r="AT648" s="166" t="s">
        <v>72</v>
      </c>
      <c r="AU648" s="166" t="s">
        <v>81</v>
      </c>
      <c r="AY648" s="165" t="s">
        <v>130</v>
      </c>
      <c r="BK648" s="167">
        <f>SUM(BK649:BK666)</f>
        <v>0</v>
      </c>
    </row>
    <row r="649" spans="1:65" s="2" customFormat="1" ht="16.5" customHeight="1">
      <c r="A649" s="35"/>
      <c r="B649" s="36"/>
      <c r="C649" s="170" t="s">
        <v>1098</v>
      </c>
      <c r="D649" s="170" t="s">
        <v>132</v>
      </c>
      <c r="E649" s="171" t="s">
        <v>1099</v>
      </c>
      <c r="F649" s="172" t="s">
        <v>1100</v>
      </c>
      <c r="G649" s="173" t="s">
        <v>1081</v>
      </c>
      <c r="H649" s="174">
        <v>1</v>
      </c>
      <c r="I649" s="175"/>
      <c r="J649" s="176">
        <f>ROUND(I649*H649,2)</f>
        <v>0</v>
      </c>
      <c r="K649" s="172" t="s">
        <v>136</v>
      </c>
      <c r="L649" s="40"/>
      <c r="M649" s="177" t="s">
        <v>19</v>
      </c>
      <c r="N649" s="178" t="s">
        <v>44</v>
      </c>
      <c r="O649" s="65"/>
      <c r="P649" s="179">
        <f>O649*H649</f>
        <v>0</v>
      </c>
      <c r="Q649" s="179">
        <v>0</v>
      </c>
      <c r="R649" s="179">
        <f>Q649*H649</f>
        <v>0</v>
      </c>
      <c r="S649" s="179">
        <v>0</v>
      </c>
      <c r="T649" s="180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181" t="s">
        <v>1082</v>
      </c>
      <c r="AT649" s="181" t="s">
        <v>132</v>
      </c>
      <c r="AU649" s="181" t="s">
        <v>83</v>
      </c>
      <c r="AY649" s="18" t="s">
        <v>130</v>
      </c>
      <c r="BE649" s="182">
        <f>IF(N649="základní",J649,0)</f>
        <v>0</v>
      </c>
      <c r="BF649" s="182">
        <f>IF(N649="snížená",J649,0)</f>
        <v>0</v>
      </c>
      <c r="BG649" s="182">
        <f>IF(N649="zákl. přenesená",J649,0)</f>
        <v>0</v>
      </c>
      <c r="BH649" s="182">
        <f>IF(N649="sníž. přenesená",J649,0)</f>
        <v>0</v>
      </c>
      <c r="BI649" s="182">
        <f>IF(N649="nulová",J649,0)</f>
        <v>0</v>
      </c>
      <c r="BJ649" s="18" t="s">
        <v>81</v>
      </c>
      <c r="BK649" s="182">
        <f>ROUND(I649*H649,2)</f>
        <v>0</v>
      </c>
      <c r="BL649" s="18" t="s">
        <v>1082</v>
      </c>
      <c r="BM649" s="181" t="s">
        <v>1101</v>
      </c>
    </row>
    <row r="650" spans="1:47" s="2" customFormat="1" ht="11.25">
      <c r="A650" s="35"/>
      <c r="B650" s="36"/>
      <c r="C650" s="37"/>
      <c r="D650" s="183" t="s">
        <v>139</v>
      </c>
      <c r="E650" s="37"/>
      <c r="F650" s="184" t="s">
        <v>1102</v>
      </c>
      <c r="G650" s="37"/>
      <c r="H650" s="37"/>
      <c r="I650" s="185"/>
      <c r="J650" s="37"/>
      <c r="K650" s="37"/>
      <c r="L650" s="40"/>
      <c r="M650" s="186"/>
      <c r="N650" s="187"/>
      <c r="O650" s="65"/>
      <c r="P650" s="65"/>
      <c r="Q650" s="65"/>
      <c r="R650" s="65"/>
      <c r="S650" s="65"/>
      <c r="T650" s="66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T650" s="18" t="s">
        <v>139</v>
      </c>
      <c r="AU650" s="18" t="s">
        <v>83</v>
      </c>
    </row>
    <row r="651" spans="1:65" s="2" customFormat="1" ht="16.5" customHeight="1">
      <c r="A651" s="35"/>
      <c r="B651" s="36"/>
      <c r="C651" s="170" t="s">
        <v>1103</v>
      </c>
      <c r="D651" s="170" t="s">
        <v>132</v>
      </c>
      <c r="E651" s="171" t="s">
        <v>1104</v>
      </c>
      <c r="F651" s="172" t="s">
        <v>1105</v>
      </c>
      <c r="G651" s="173" t="s">
        <v>1081</v>
      </c>
      <c r="H651" s="174">
        <v>1</v>
      </c>
      <c r="I651" s="175"/>
      <c r="J651" s="176">
        <f>ROUND(I651*H651,2)</f>
        <v>0</v>
      </c>
      <c r="K651" s="172" t="s">
        <v>136</v>
      </c>
      <c r="L651" s="40"/>
      <c r="M651" s="177" t="s">
        <v>19</v>
      </c>
      <c r="N651" s="178" t="s">
        <v>44</v>
      </c>
      <c r="O651" s="65"/>
      <c r="P651" s="179">
        <f>O651*H651</f>
        <v>0</v>
      </c>
      <c r="Q651" s="179">
        <v>0</v>
      </c>
      <c r="R651" s="179">
        <f>Q651*H651</f>
        <v>0</v>
      </c>
      <c r="S651" s="179">
        <v>0</v>
      </c>
      <c r="T651" s="180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81" t="s">
        <v>1082</v>
      </c>
      <c r="AT651" s="181" t="s">
        <v>132</v>
      </c>
      <c r="AU651" s="181" t="s">
        <v>83</v>
      </c>
      <c r="AY651" s="18" t="s">
        <v>130</v>
      </c>
      <c r="BE651" s="182">
        <f>IF(N651="základní",J651,0)</f>
        <v>0</v>
      </c>
      <c r="BF651" s="182">
        <f>IF(N651="snížená",J651,0)</f>
        <v>0</v>
      </c>
      <c r="BG651" s="182">
        <f>IF(N651="zákl. přenesená",J651,0)</f>
        <v>0</v>
      </c>
      <c r="BH651" s="182">
        <f>IF(N651="sníž. přenesená",J651,0)</f>
        <v>0</v>
      </c>
      <c r="BI651" s="182">
        <f>IF(N651="nulová",J651,0)</f>
        <v>0</v>
      </c>
      <c r="BJ651" s="18" t="s">
        <v>81</v>
      </c>
      <c r="BK651" s="182">
        <f>ROUND(I651*H651,2)</f>
        <v>0</v>
      </c>
      <c r="BL651" s="18" t="s">
        <v>1082</v>
      </c>
      <c r="BM651" s="181" t="s">
        <v>1106</v>
      </c>
    </row>
    <row r="652" spans="1:47" s="2" customFormat="1" ht="11.25">
      <c r="A652" s="35"/>
      <c r="B652" s="36"/>
      <c r="C652" s="37"/>
      <c r="D652" s="183" t="s">
        <v>139</v>
      </c>
      <c r="E652" s="37"/>
      <c r="F652" s="184" t="s">
        <v>1107</v>
      </c>
      <c r="G652" s="37"/>
      <c r="H652" s="37"/>
      <c r="I652" s="185"/>
      <c r="J652" s="37"/>
      <c r="K652" s="37"/>
      <c r="L652" s="40"/>
      <c r="M652" s="186"/>
      <c r="N652" s="187"/>
      <c r="O652" s="65"/>
      <c r="P652" s="65"/>
      <c r="Q652" s="65"/>
      <c r="R652" s="65"/>
      <c r="S652" s="65"/>
      <c r="T652" s="66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T652" s="18" t="s">
        <v>139</v>
      </c>
      <c r="AU652" s="18" t="s">
        <v>83</v>
      </c>
    </row>
    <row r="653" spans="1:65" s="2" customFormat="1" ht="16.5" customHeight="1">
      <c r="A653" s="35"/>
      <c r="B653" s="36"/>
      <c r="C653" s="170" t="s">
        <v>1108</v>
      </c>
      <c r="D653" s="170" t="s">
        <v>132</v>
      </c>
      <c r="E653" s="171" t="s">
        <v>1109</v>
      </c>
      <c r="F653" s="172" t="s">
        <v>1110</v>
      </c>
      <c r="G653" s="173" t="s">
        <v>1081</v>
      </c>
      <c r="H653" s="174">
        <v>1</v>
      </c>
      <c r="I653" s="175"/>
      <c r="J653" s="176">
        <f>ROUND(I653*H653,2)</f>
        <v>0</v>
      </c>
      <c r="K653" s="172" t="s">
        <v>136</v>
      </c>
      <c r="L653" s="40"/>
      <c r="M653" s="177" t="s">
        <v>19</v>
      </c>
      <c r="N653" s="178" t="s">
        <v>44</v>
      </c>
      <c r="O653" s="65"/>
      <c r="P653" s="179">
        <f>O653*H653</f>
        <v>0</v>
      </c>
      <c r="Q653" s="179">
        <v>0</v>
      </c>
      <c r="R653" s="179">
        <f>Q653*H653</f>
        <v>0</v>
      </c>
      <c r="S653" s="179">
        <v>0</v>
      </c>
      <c r="T653" s="180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181" t="s">
        <v>1082</v>
      </c>
      <c r="AT653" s="181" t="s">
        <v>132</v>
      </c>
      <c r="AU653" s="181" t="s">
        <v>83</v>
      </c>
      <c r="AY653" s="18" t="s">
        <v>130</v>
      </c>
      <c r="BE653" s="182">
        <f>IF(N653="základní",J653,0)</f>
        <v>0</v>
      </c>
      <c r="BF653" s="182">
        <f>IF(N653="snížená",J653,0)</f>
        <v>0</v>
      </c>
      <c r="BG653" s="182">
        <f>IF(N653="zákl. přenesená",J653,0)</f>
        <v>0</v>
      </c>
      <c r="BH653" s="182">
        <f>IF(N653="sníž. přenesená",J653,0)</f>
        <v>0</v>
      </c>
      <c r="BI653" s="182">
        <f>IF(N653="nulová",J653,0)</f>
        <v>0</v>
      </c>
      <c r="BJ653" s="18" t="s">
        <v>81</v>
      </c>
      <c r="BK653" s="182">
        <f>ROUND(I653*H653,2)</f>
        <v>0</v>
      </c>
      <c r="BL653" s="18" t="s">
        <v>1082</v>
      </c>
      <c r="BM653" s="181" t="s">
        <v>1111</v>
      </c>
    </row>
    <row r="654" spans="1:47" s="2" customFormat="1" ht="11.25">
      <c r="A654" s="35"/>
      <c r="B654" s="36"/>
      <c r="C654" s="37"/>
      <c r="D654" s="183" t="s">
        <v>139</v>
      </c>
      <c r="E654" s="37"/>
      <c r="F654" s="184" t="s">
        <v>1112</v>
      </c>
      <c r="G654" s="37"/>
      <c r="H654" s="37"/>
      <c r="I654" s="185"/>
      <c r="J654" s="37"/>
      <c r="K654" s="37"/>
      <c r="L654" s="40"/>
      <c r="M654" s="186"/>
      <c r="N654" s="187"/>
      <c r="O654" s="65"/>
      <c r="P654" s="65"/>
      <c r="Q654" s="65"/>
      <c r="R654" s="65"/>
      <c r="S654" s="65"/>
      <c r="T654" s="66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T654" s="18" t="s">
        <v>139</v>
      </c>
      <c r="AU654" s="18" t="s">
        <v>83</v>
      </c>
    </row>
    <row r="655" spans="1:65" s="2" customFormat="1" ht="16.5" customHeight="1">
      <c r="A655" s="35"/>
      <c r="B655" s="36"/>
      <c r="C655" s="170" t="s">
        <v>1113</v>
      </c>
      <c r="D655" s="170" t="s">
        <v>132</v>
      </c>
      <c r="E655" s="171" t="s">
        <v>1114</v>
      </c>
      <c r="F655" s="172" t="s">
        <v>1115</v>
      </c>
      <c r="G655" s="173" t="s">
        <v>1081</v>
      </c>
      <c r="H655" s="174">
        <v>1</v>
      </c>
      <c r="I655" s="175"/>
      <c r="J655" s="176">
        <f>ROUND(I655*H655,2)</f>
        <v>0</v>
      </c>
      <c r="K655" s="172" t="s">
        <v>136</v>
      </c>
      <c r="L655" s="40"/>
      <c r="M655" s="177" t="s">
        <v>19</v>
      </c>
      <c r="N655" s="178" t="s">
        <v>44</v>
      </c>
      <c r="O655" s="65"/>
      <c r="P655" s="179">
        <f>O655*H655</f>
        <v>0</v>
      </c>
      <c r="Q655" s="179">
        <v>0</v>
      </c>
      <c r="R655" s="179">
        <f>Q655*H655</f>
        <v>0</v>
      </c>
      <c r="S655" s="179">
        <v>0</v>
      </c>
      <c r="T655" s="180">
        <f>S655*H655</f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181" t="s">
        <v>1082</v>
      </c>
      <c r="AT655" s="181" t="s">
        <v>132</v>
      </c>
      <c r="AU655" s="181" t="s">
        <v>83</v>
      </c>
      <c r="AY655" s="18" t="s">
        <v>130</v>
      </c>
      <c r="BE655" s="182">
        <f>IF(N655="základní",J655,0)</f>
        <v>0</v>
      </c>
      <c r="BF655" s="182">
        <f>IF(N655="snížená",J655,0)</f>
        <v>0</v>
      </c>
      <c r="BG655" s="182">
        <f>IF(N655="zákl. přenesená",J655,0)</f>
        <v>0</v>
      </c>
      <c r="BH655" s="182">
        <f>IF(N655="sníž. přenesená",J655,0)</f>
        <v>0</v>
      </c>
      <c r="BI655" s="182">
        <f>IF(N655="nulová",J655,0)</f>
        <v>0</v>
      </c>
      <c r="BJ655" s="18" t="s">
        <v>81</v>
      </c>
      <c r="BK655" s="182">
        <f>ROUND(I655*H655,2)</f>
        <v>0</v>
      </c>
      <c r="BL655" s="18" t="s">
        <v>1082</v>
      </c>
      <c r="BM655" s="181" t="s">
        <v>1116</v>
      </c>
    </row>
    <row r="656" spans="1:47" s="2" customFormat="1" ht="11.25">
      <c r="A656" s="35"/>
      <c r="B656" s="36"/>
      <c r="C656" s="37"/>
      <c r="D656" s="183" t="s">
        <v>139</v>
      </c>
      <c r="E656" s="37"/>
      <c r="F656" s="184" t="s">
        <v>1117</v>
      </c>
      <c r="G656" s="37"/>
      <c r="H656" s="37"/>
      <c r="I656" s="185"/>
      <c r="J656" s="37"/>
      <c r="K656" s="37"/>
      <c r="L656" s="40"/>
      <c r="M656" s="186"/>
      <c r="N656" s="187"/>
      <c r="O656" s="65"/>
      <c r="P656" s="65"/>
      <c r="Q656" s="65"/>
      <c r="R656" s="65"/>
      <c r="S656" s="65"/>
      <c r="T656" s="66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T656" s="18" t="s">
        <v>139</v>
      </c>
      <c r="AU656" s="18" t="s">
        <v>83</v>
      </c>
    </row>
    <row r="657" spans="1:65" s="2" customFormat="1" ht="16.5" customHeight="1">
      <c r="A657" s="35"/>
      <c r="B657" s="36"/>
      <c r="C657" s="170" t="s">
        <v>1118</v>
      </c>
      <c r="D657" s="170" t="s">
        <v>132</v>
      </c>
      <c r="E657" s="171" t="s">
        <v>1119</v>
      </c>
      <c r="F657" s="172" t="s">
        <v>1120</v>
      </c>
      <c r="G657" s="173" t="s">
        <v>1081</v>
      </c>
      <c r="H657" s="174">
        <v>1</v>
      </c>
      <c r="I657" s="175"/>
      <c r="J657" s="176">
        <f>ROUND(I657*H657,2)</f>
        <v>0</v>
      </c>
      <c r="K657" s="172" t="s">
        <v>136</v>
      </c>
      <c r="L657" s="40"/>
      <c r="M657" s="177" t="s">
        <v>19</v>
      </c>
      <c r="N657" s="178" t="s">
        <v>44</v>
      </c>
      <c r="O657" s="65"/>
      <c r="P657" s="179">
        <f>O657*H657</f>
        <v>0</v>
      </c>
      <c r="Q657" s="179">
        <v>0</v>
      </c>
      <c r="R657" s="179">
        <f>Q657*H657</f>
        <v>0</v>
      </c>
      <c r="S657" s="179">
        <v>0</v>
      </c>
      <c r="T657" s="180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81" t="s">
        <v>1082</v>
      </c>
      <c r="AT657" s="181" t="s">
        <v>132</v>
      </c>
      <c r="AU657" s="181" t="s">
        <v>83</v>
      </c>
      <c r="AY657" s="18" t="s">
        <v>130</v>
      </c>
      <c r="BE657" s="182">
        <f>IF(N657="základní",J657,0)</f>
        <v>0</v>
      </c>
      <c r="BF657" s="182">
        <f>IF(N657="snížená",J657,0)</f>
        <v>0</v>
      </c>
      <c r="BG657" s="182">
        <f>IF(N657="zákl. přenesená",J657,0)</f>
        <v>0</v>
      </c>
      <c r="BH657" s="182">
        <f>IF(N657="sníž. přenesená",J657,0)</f>
        <v>0</v>
      </c>
      <c r="BI657" s="182">
        <f>IF(N657="nulová",J657,0)</f>
        <v>0</v>
      </c>
      <c r="BJ657" s="18" t="s">
        <v>81</v>
      </c>
      <c r="BK657" s="182">
        <f>ROUND(I657*H657,2)</f>
        <v>0</v>
      </c>
      <c r="BL657" s="18" t="s">
        <v>1082</v>
      </c>
      <c r="BM657" s="181" t="s">
        <v>1121</v>
      </c>
    </row>
    <row r="658" spans="1:47" s="2" customFormat="1" ht="11.25">
      <c r="A658" s="35"/>
      <c r="B658" s="36"/>
      <c r="C658" s="37"/>
      <c r="D658" s="183" t="s">
        <v>139</v>
      </c>
      <c r="E658" s="37"/>
      <c r="F658" s="184" t="s">
        <v>1122</v>
      </c>
      <c r="G658" s="37"/>
      <c r="H658" s="37"/>
      <c r="I658" s="185"/>
      <c r="J658" s="37"/>
      <c r="K658" s="37"/>
      <c r="L658" s="40"/>
      <c r="M658" s="186"/>
      <c r="N658" s="187"/>
      <c r="O658" s="65"/>
      <c r="P658" s="65"/>
      <c r="Q658" s="65"/>
      <c r="R658" s="65"/>
      <c r="S658" s="65"/>
      <c r="T658" s="66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T658" s="18" t="s">
        <v>139</v>
      </c>
      <c r="AU658" s="18" t="s">
        <v>83</v>
      </c>
    </row>
    <row r="659" spans="1:65" s="2" customFormat="1" ht="16.5" customHeight="1">
      <c r="A659" s="35"/>
      <c r="B659" s="36"/>
      <c r="C659" s="170" t="s">
        <v>1123</v>
      </c>
      <c r="D659" s="170" t="s">
        <v>132</v>
      </c>
      <c r="E659" s="171" t="s">
        <v>1124</v>
      </c>
      <c r="F659" s="172" t="s">
        <v>1125</v>
      </c>
      <c r="G659" s="173" t="s">
        <v>1081</v>
      </c>
      <c r="H659" s="174">
        <v>1</v>
      </c>
      <c r="I659" s="175"/>
      <c r="J659" s="176">
        <f>ROUND(I659*H659,2)</f>
        <v>0</v>
      </c>
      <c r="K659" s="172" t="s">
        <v>136</v>
      </c>
      <c r="L659" s="40"/>
      <c r="M659" s="177" t="s">
        <v>19</v>
      </c>
      <c r="N659" s="178" t="s">
        <v>44</v>
      </c>
      <c r="O659" s="65"/>
      <c r="P659" s="179">
        <f>O659*H659</f>
        <v>0</v>
      </c>
      <c r="Q659" s="179">
        <v>0</v>
      </c>
      <c r="R659" s="179">
        <f>Q659*H659</f>
        <v>0</v>
      </c>
      <c r="S659" s="179">
        <v>0</v>
      </c>
      <c r="T659" s="180">
        <f>S659*H659</f>
        <v>0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181" t="s">
        <v>1082</v>
      </c>
      <c r="AT659" s="181" t="s">
        <v>132</v>
      </c>
      <c r="AU659" s="181" t="s">
        <v>83</v>
      </c>
      <c r="AY659" s="18" t="s">
        <v>130</v>
      </c>
      <c r="BE659" s="182">
        <f>IF(N659="základní",J659,0)</f>
        <v>0</v>
      </c>
      <c r="BF659" s="182">
        <f>IF(N659="snížená",J659,0)</f>
        <v>0</v>
      </c>
      <c r="BG659" s="182">
        <f>IF(N659="zákl. přenesená",J659,0)</f>
        <v>0</v>
      </c>
      <c r="BH659" s="182">
        <f>IF(N659="sníž. přenesená",J659,0)</f>
        <v>0</v>
      </c>
      <c r="BI659" s="182">
        <f>IF(N659="nulová",J659,0)</f>
        <v>0</v>
      </c>
      <c r="BJ659" s="18" t="s">
        <v>81</v>
      </c>
      <c r="BK659" s="182">
        <f>ROUND(I659*H659,2)</f>
        <v>0</v>
      </c>
      <c r="BL659" s="18" t="s">
        <v>1082</v>
      </c>
      <c r="BM659" s="181" t="s">
        <v>1126</v>
      </c>
    </row>
    <row r="660" spans="1:47" s="2" customFormat="1" ht="11.25">
      <c r="A660" s="35"/>
      <c r="B660" s="36"/>
      <c r="C660" s="37"/>
      <c r="D660" s="183" t="s">
        <v>139</v>
      </c>
      <c r="E660" s="37"/>
      <c r="F660" s="184" t="s">
        <v>1127</v>
      </c>
      <c r="G660" s="37"/>
      <c r="H660" s="37"/>
      <c r="I660" s="185"/>
      <c r="J660" s="37"/>
      <c r="K660" s="37"/>
      <c r="L660" s="40"/>
      <c r="M660" s="186"/>
      <c r="N660" s="187"/>
      <c r="O660" s="65"/>
      <c r="P660" s="65"/>
      <c r="Q660" s="65"/>
      <c r="R660" s="65"/>
      <c r="S660" s="65"/>
      <c r="T660" s="66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T660" s="18" t="s">
        <v>139</v>
      </c>
      <c r="AU660" s="18" t="s">
        <v>83</v>
      </c>
    </row>
    <row r="661" spans="1:65" s="2" customFormat="1" ht="16.5" customHeight="1">
      <c r="A661" s="35"/>
      <c r="B661" s="36"/>
      <c r="C661" s="170" t="s">
        <v>1128</v>
      </c>
      <c r="D661" s="170" t="s">
        <v>132</v>
      </c>
      <c r="E661" s="171" t="s">
        <v>1129</v>
      </c>
      <c r="F661" s="172" t="s">
        <v>1130</v>
      </c>
      <c r="G661" s="173" t="s">
        <v>1081</v>
      </c>
      <c r="H661" s="174">
        <v>1</v>
      </c>
      <c r="I661" s="175"/>
      <c r="J661" s="176">
        <f>ROUND(I661*H661,2)</f>
        <v>0</v>
      </c>
      <c r="K661" s="172" t="s">
        <v>136</v>
      </c>
      <c r="L661" s="40"/>
      <c r="M661" s="177" t="s">
        <v>19</v>
      </c>
      <c r="N661" s="178" t="s">
        <v>44</v>
      </c>
      <c r="O661" s="65"/>
      <c r="P661" s="179">
        <f>O661*H661</f>
        <v>0</v>
      </c>
      <c r="Q661" s="179">
        <v>0</v>
      </c>
      <c r="R661" s="179">
        <f>Q661*H661</f>
        <v>0</v>
      </c>
      <c r="S661" s="179">
        <v>0</v>
      </c>
      <c r="T661" s="180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81" t="s">
        <v>1082</v>
      </c>
      <c r="AT661" s="181" t="s">
        <v>132</v>
      </c>
      <c r="AU661" s="181" t="s">
        <v>83</v>
      </c>
      <c r="AY661" s="18" t="s">
        <v>130</v>
      </c>
      <c r="BE661" s="182">
        <f>IF(N661="základní",J661,0)</f>
        <v>0</v>
      </c>
      <c r="BF661" s="182">
        <f>IF(N661="snížená",J661,0)</f>
        <v>0</v>
      </c>
      <c r="BG661" s="182">
        <f>IF(N661="zákl. přenesená",J661,0)</f>
        <v>0</v>
      </c>
      <c r="BH661" s="182">
        <f>IF(N661="sníž. přenesená",J661,0)</f>
        <v>0</v>
      </c>
      <c r="BI661" s="182">
        <f>IF(N661="nulová",J661,0)</f>
        <v>0</v>
      </c>
      <c r="BJ661" s="18" t="s">
        <v>81</v>
      </c>
      <c r="BK661" s="182">
        <f>ROUND(I661*H661,2)</f>
        <v>0</v>
      </c>
      <c r="BL661" s="18" t="s">
        <v>1082</v>
      </c>
      <c r="BM661" s="181" t="s">
        <v>1131</v>
      </c>
    </row>
    <row r="662" spans="1:47" s="2" customFormat="1" ht="11.25">
      <c r="A662" s="35"/>
      <c r="B662" s="36"/>
      <c r="C662" s="37"/>
      <c r="D662" s="183" t="s">
        <v>139</v>
      </c>
      <c r="E662" s="37"/>
      <c r="F662" s="184" t="s">
        <v>1132</v>
      </c>
      <c r="G662" s="37"/>
      <c r="H662" s="37"/>
      <c r="I662" s="185"/>
      <c r="J662" s="37"/>
      <c r="K662" s="37"/>
      <c r="L662" s="40"/>
      <c r="M662" s="186"/>
      <c r="N662" s="187"/>
      <c r="O662" s="65"/>
      <c r="P662" s="65"/>
      <c r="Q662" s="65"/>
      <c r="R662" s="65"/>
      <c r="S662" s="65"/>
      <c r="T662" s="66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T662" s="18" t="s">
        <v>139</v>
      </c>
      <c r="AU662" s="18" t="s">
        <v>83</v>
      </c>
    </row>
    <row r="663" spans="1:65" s="2" customFormat="1" ht="16.5" customHeight="1">
      <c r="A663" s="35"/>
      <c r="B663" s="36"/>
      <c r="C663" s="170" t="s">
        <v>1133</v>
      </c>
      <c r="D663" s="170" t="s">
        <v>132</v>
      </c>
      <c r="E663" s="171" t="s">
        <v>1134</v>
      </c>
      <c r="F663" s="172" t="s">
        <v>1135</v>
      </c>
      <c r="G663" s="173" t="s">
        <v>1081</v>
      </c>
      <c r="H663" s="174">
        <v>1</v>
      </c>
      <c r="I663" s="175"/>
      <c r="J663" s="176">
        <f>ROUND(I663*H663,2)</f>
        <v>0</v>
      </c>
      <c r="K663" s="172" t="s">
        <v>136</v>
      </c>
      <c r="L663" s="40"/>
      <c r="M663" s="177" t="s">
        <v>19</v>
      </c>
      <c r="N663" s="178" t="s">
        <v>44</v>
      </c>
      <c r="O663" s="65"/>
      <c r="P663" s="179">
        <f>O663*H663</f>
        <v>0</v>
      </c>
      <c r="Q663" s="179">
        <v>0</v>
      </c>
      <c r="R663" s="179">
        <f>Q663*H663</f>
        <v>0</v>
      </c>
      <c r="S663" s="179">
        <v>0</v>
      </c>
      <c r="T663" s="180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81" t="s">
        <v>1082</v>
      </c>
      <c r="AT663" s="181" t="s">
        <v>132</v>
      </c>
      <c r="AU663" s="181" t="s">
        <v>83</v>
      </c>
      <c r="AY663" s="18" t="s">
        <v>130</v>
      </c>
      <c r="BE663" s="182">
        <f>IF(N663="základní",J663,0)</f>
        <v>0</v>
      </c>
      <c r="BF663" s="182">
        <f>IF(N663="snížená",J663,0)</f>
        <v>0</v>
      </c>
      <c r="BG663" s="182">
        <f>IF(N663="zákl. přenesená",J663,0)</f>
        <v>0</v>
      </c>
      <c r="BH663" s="182">
        <f>IF(N663="sníž. přenesená",J663,0)</f>
        <v>0</v>
      </c>
      <c r="BI663" s="182">
        <f>IF(N663="nulová",J663,0)</f>
        <v>0</v>
      </c>
      <c r="BJ663" s="18" t="s">
        <v>81</v>
      </c>
      <c r="BK663" s="182">
        <f>ROUND(I663*H663,2)</f>
        <v>0</v>
      </c>
      <c r="BL663" s="18" t="s">
        <v>1082</v>
      </c>
      <c r="BM663" s="181" t="s">
        <v>1136</v>
      </c>
    </row>
    <row r="664" spans="1:47" s="2" customFormat="1" ht="11.25">
      <c r="A664" s="35"/>
      <c r="B664" s="36"/>
      <c r="C664" s="37"/>
      <c r="D664" s="183" t="s">
        <v>139</v>
      </c>
      <c r="E664" s="37"/>
      <c r="F664" s="184" t="s">
        <v>1137</v>
      </c>
      <c r="G664" s="37"/>
      <c r="H664" s="37"/>
      <c r="I664" s="185"/>
      <c r="J664" s="37"/>
      <c r="K664" s="37"/>
      <c r="L664" s="40"/>
      <c r="M664" s="186"/>
      <c r="N664" s="187"/>
      <c r="O664" s="65"/>
      <c r="P664" s="65"/>
      <c r="Q664" s="65"/>
      <c r="R664" s="65"/>
      <c r="S664" s="65"/>
      <c r="T664" s="66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T664" s="18" t="s">
        <v>139</v>
      </c>
      <c r="AU664" s="18" t="s">
        <v>83</v>
      </c>
    </row>
    <row r="665" spans="1:65" s="2" customFormat="1" ht="16.5" customHeight="1">
      <c r="A665" s="35"/>
      <c r="B665" s="36"/>
      <c r="C665" s="170" t="s">
        <v>1138</v>
      </c>
      <c r="D665" s="170" t="s">
        <v>132</v>
      </c>
      <c r="E665" s="171" t="s">
        <v>1139</v>
      </c>
      <c r="F665" s="172" t="s">
        <v>1140</v>
      </c>
      <c r="G665" s="173" t="s">
        <v>1081</v>
      </c>
      <c r="H665" s="174">
        <v>1</v>
      </c>
      <c r="I665" s="175"/>
      <c r="J665" s="176">
        <f>ROUND(I665*H665,2)</f>
        <v>0</v>
      </c>
      <c r="K665" s="172" t="s">
        <v>136</v>
      </c>
      <c r="L665" s="40"/>
      <c r="M665" s="177" t="s">
        <v>19</v>
      </c>
      <c r="N665" s="178" t="s">
        <v>44</v>
      </c>
      <c r="O665" s="65"/>
      <c r="P665" s="179">
        <f>O665*H665</f>
        <v>0</v>
      </c>
      <c r="Q665" s="179">
        <v>0</v>
      </c>
      <c r="R665" s="179">
        <f>Q665*H665</f>
        <v>0</v>
      </c>
      <c r="S665" s="179">
        <v>0</v>
      </c>
      <c r="T665" s="180">
        <f>S665*H665</f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181" t="s">
        <v>1082</v>
      </c>
      <c r="AT665" s="181" t="s">
        <v>132</v>
      </c>
      <c r="AU665" s="181" t="s">
        <v>83</v>
      </c>
      <c r="AY665" s="18" t="s">
        <v>130</v>
      </c>
      <c r="BE665" s="182">
        <f>IF(N665="základní",J665,0)</f>
        <v>0</v>
      </c>
      <c r="BF665" s="182">
        <f>IF(N665="snížená",J665,0)</f>
        <v>0</v>
      </c>
      <c r="BG665" s="182">
        <f>IF(N665="zákl. přenesená",J665,0)</f>
        <v>0</v>
      </c>
      <c r="BH665" s="182">
        <f>IF(N665="sníž. přenesená",J665,0)</f>
        <v>0</v>
      </c>
      <c r="BI665" s="182">
        <f>IF(N665="nulová",J665,0)</f>
        <v>0</v>
      </c>
      <c r="BJ665" s="18" t="s">
        <v>81</v>
      </c>
      <c r="BK665" s="182">
        <f>ROUND(I665*H665,2)</f>
        <v>0</v>
      </c>
      <c r="BL665" s="18" t="s">
        <v>1082</v>
      </c>
      <c r="BM665" s="181" t="s">
        <v>1141</v>
      </c>
    </row>
    <row r="666" spans="1:47" s="2" customFormat="1" ht="11.25">
      <c r="A666" s="35"/>
      <c r="B666" s="36"/>
      <c r="C666" s="37"/>
      <c r="D666" s="183" t="s">
        <v>139</v>
      </c>
      <c r="E666" s="37"/>
      <c r="F666" s="184" t="s">
        <v>1142</v>
      </c>
      <c r="G666" s="37"/>
      <c r="H666" s="37"/>
      <c r="I666" s="185"/>
      <c r="J666" s="37"/>
      <c r="K666" s="37"/>
      <c r="L666" s="40"/>
      <c r="M666" s="186"/>
      <c r="N666" s="187"/>
      <c r="O666" s="65"/>
      <c r="P666" s="65"/>
      <c r="Q666" s="65"/>
      <c r="R666" s="65"/>
      <c r="S666" s="65"/>
      <c r="T666" s="66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T666" s="18" t="s">
        <v>139</v>
      </c>
      <c r="AU666" s="18" t="s">
        <v>83</v>
      </c>
    </row>
    <row r="667" spans="2:63" s="12" customFormat="1" ht="22.9" customHeight="1">
      <c r="B667" s="154"/>
      <c r="C667" s="155"/>
      <c r="D667" s="156" t="s">
        <v>72</v>
      </c>
      <c r="E667" s="168" t="s">
        <v>1143</v>
      </c>
      <c r="F667" s="168" t="s">
        <v>1144</v>
      </c>
      <c r="G667" s="155"/>
      <c r="H667" s="155"/>
      <c r="I667" s="158"/>
      <c r="J667" s="169">
        <f>BK667</f>
        <v>0</v>
      </c>
      <c r="K667" s="155"/>
      <c r="L667" s="160"/>
      <c r="M667" s="161"/>
      <c r="N667" s="162"/>
      <c r="O667" s="162"/>
      <c r="P667" s="163">
        <f>SUM(P668:P684)</f>
        <v>0</v>
      </c>
      <c r="Q667" s="162"/>
      <c r="R667" s="163">
        <f>SUM(R668:R684)</f>
        <v>0</v>
      </c>
      <c r="S667" s="162"/>
      <c r="T667" s="164">
        <f>SUM(T668:T684)</f>
        <v>0</v>
      </c>
      <c r="AR667" s="165" t="s">
        <v>165</v>
      </c>
      <c r="AT667" s="166" t="s">
        <v>72</v>
      </c>
      <c r="AU667" s="166" t="s">
        <v>81</v>
      </c>
      <c r="AY667" s="165" t="s">
        <v>130</v>
      </c>
      <c r="BK667" s="167">
        <f>SUM(BK668:BK684)</f>
        <v>0</v>
      </c>
    </row>
    <row r="668" spans="1:65" s="2" customFormat="1" ht="16.5" customHeight="1">
      <c r="A668" s="35"/>
      <c r="B668" s="36"/>
      <c r="C668" s="170" t="s">
        <v>1145</v>
      </c>
      <c r="D668" s="170" t="s">
        <v>132</v>
      </c>
      <c r="E668" s="171" t="s">
        <v>1146</v>
      </c>
      <c r="F668" s="172" t="s">
        <v>1147</v>
      </c>
      <c r="G668" s="173" t="s">
        <v>1081</v>
      </c>
      <c r="H668" s="174">
        <v>1</v>
      </c>
      <c r="I668" s="175">
        <v>0</v>
      </c>
      <c r="J668" s="176">
        <f>ROUND(I668*H668,2)</f>
        <v>0</v>
      </c>
      <c r="K668" s="172" t="s">
        <v>136</v>
      </c>
      <c r="L668" s="40"/>
      <c r="M668" s="177" t="s">
        <v>19</v>
      </c>
      <c r="N668" s="178" t="s">
        <v>44</v>
      </c>
      <c r="O668" s="65"/>
      <c r="P668" s="179">
        <f>O668*H668</f>
        <v>0</v>
      </c>
      <c r="Q668" s="179">
        <v>0</v>
      </c>
      <c r="R668" s="179">
        <f>Q668*H668</f>
        <v>0</v>
      </c>
      <c r="S668" s="179">
        <v>0</v>
      </c>
      <c r="T668" s="180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81" t="s">
        <v>1082</v>
      </c>
      <c r="AT668" s="181" t="s">
        <v>132</v>
      </c>
      <c r="AU668" s="181" t="s">
        <v>83</v>
      </c>
      <c r="AY668" s="18" t="s">
        <v>130</v>
      </c>
      <c r="BE668" s="182">
        <f>IF(N668="základní",J668,0)</f>
        <v>0</v>
      </c>
      <c r="BF668" s="182">
        <f>IF(N668="snížená",J668,0)</f>
        <v>0</v>
      </c>
      <c r="BG668" s="182">
        <f>IF(N668="zákl. přenesená",J668,0)</f>
        <v>0</v>
      </c>
      <c r="BH668" s="182">
        <f>IF(N668="sníž. přenesená",J668,0)</f>
        <v>0</v>
      </c>
      <c r="BI668" s="182">
        <f>IF(N668="nulová",J668,0)</f>
        <v>0</v>
      </c>
      <c r="BJ668" s="18" t="s">
        <v>81</v>
      </c>
      <c r="BK668" s="182">
        <f>ROUND(I668*H668,2)</f>
        <v>0</v>
      </c>
      <c r="BL668" s="18" t="s">
        <v>1082</v>
      </c>
      <c r="BM668" s="181" t="s">
        <v>1148</v>
      </c>
    </row>
    <row r="669" spans="1:47" s="2" customFormat="1" ht="11.25">
      <c r="A669" s="35"/>
      <c r="B669" s="36"/>
      <c r="C669" s="37"/>
      <c r="D669" s="183" t="s">
        <v>139</v>
      </c>
      <c r="E669" s="37"/>
      <c r="F669" s="184" t="s">
        <v>1149</v>
      </c>
      <c r="G669" s="37"/>
      <c r="H669" s="37"/>
      <c r="I669" s="185"/>
      <c r="J669" s="37"/>
      <c r="K669" s="37"/>
      <c r="L669" s="40"/>
      <c r="M669" s="186"/>
      <c r="N669" s="187"/>
      <c r="O669" s="65"/>
      <c r="P669" s="65"/>
      <c r="Q669" s="65"/>
      <c r="R669" s="65"/>
      <c r="S669" s="65"/>
      <c r="T669" s="66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T669" s="18" t="s">
        <v>139</v>
      </c>
      <c r="AU669" s="18" t="s">
        <v>83</v>
      </c>
    </row>
    <row r="670" spans="1:65" s="2" customFormat="1" ht="16.5" customHeight="1">
      <c r="A670" s="35"/>
      <c r="B670" s="36"/>
      <c r="C670" s="170" t="s">
        <v>1150</v>
      </c>
      <c r="D670" s="170" t="s">
        <v>132</v>
      </c>
      <c r="E670" s="171" t="s">
        <v>1151</v>
      </c>
      <c r="F670" s="172" t="s">
        <v>1152</v>
      </c>
      <c r="G670" s="173" t="s">
        <v>1081</v>
      </c>
      <c r="H670" s="174">
        <v>1</v>
      </c>
      <c r="I670" s="175">
        <v>0</v>
      </c>
      <c r="J670" s="176">
        <f>ROUND(I670*H670,2)</f>
        <v>0</v>
      </c>
      <c r="K670" s="172" t="s">
        <v>136</v>
      </c>
      <c r="L670" s="40"/>
      <c r="M670" s="177" t="s">
        <v>19</v>
      </c>
      <c r="N670" s="178" t="s">
        <v>44</v>
      </c>
      <c r="O670" s="65"/>
      <c r="P670" s="179">
        <f>O670*H670</f>
        <v>0</v>
      </c>
      <c r="Q670" s="179">
        <v>0</v>
      </c>
      <c r="R670" s="179">
        <f>Q670*H670</f>
        <v>0</v>
      </c>
      <c r="S670" s="179">
        <v>0</v>
      </c>
      <c r="T670" s="180">
        <f>S670*H670</f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181" t="s">
        <v>1082</v>
      </c>
      <c r="AT670" s="181" t="s">
        <v>132</v>
      </c>
      <c r="AU670" s="181" t="s">
        <v>83</v>
      </c>
      <c r="AY670" s="18" t="s">
        <v>130</v>
      </c>
      <c r="BE670" s="182">
        <f>IF(N670="základní",J670,0)</f>
        <v>0</v>
      </c>
      <c r="BF670" s="182">
        <f>IF(N670="snížená",J670,0)</f>
        <v>0</v>
      </c>
      <c r="BG670" s="182">
        <f>IF(N670="zákl. přenesená",J670,0)</f>
        <v>0</v>
      </c>
      <c r="BH670" s="182">
        <f>IF(N670="sníž. přenesená",J670,0)</f>
        <v>0</v>
      </c>
      <c r="BI670" s="182">
        <f>IF(N670="nulová",J670,0)</f>
        <v>0</v>
      </c>
      <c r="BJ670" s="18" t="s">
        <v>81</v>
      </c>
      <c r="BK670" s="182">
        <f>ROUND(I670*H670,2)</f>
        <v>0</v>
      </c>
      <c r="BL670" s="18" t="s">
        <v>1082</v>
      </c>
      <c r="BM670" s="181" t="s">
        <v>1153</v>
      </c>
    </row>
    <row r="671" spans="1:47" s="2" customFormat="1" ht="11.25">
      <c r="A671" s="35"/>
      <c r="B671" s="36"/>
      <c r="C671" s="37"/>
      <c r="D671" s="183" t="s">
        <v>139</v>
      </c>
      <c r="E671" s="37"/>
      <c r="F671" s="184" t="s">
        <v>1154</v>
      </c>
      <c r="G671" s="37"/>
      <c r="H671" s="37"/>
      <c r="I671" s="185"/>
      <c r="J671" s="37"/>
      <c r="K671" s="37"/>
      <c r="L671" s="40"/>
      <c r="M671" s="186"/>
      <c r="N671" s="187"/>
      <c r="O671" s="65"/>
      <c r="P671" s="65"/>
      <c r="Q671" s="65"/>
      <c r="R671" s="65"/>
      <c r="S671" s="65"/>
      <c r="T671" s="66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T671" s="18" t="s">
        <v>139</v>
      </c>
      <c r="AU671" s="18" t="s">
        <v>83</v>
      </c>
    </row>
    <row r="672" spans="1:65" s="2" customFormat="1" ht="16.5" customHeight="1">
      <c r="A672" s="35"/>
      <c r="B672" s="36"/>
      <c r="C672" s="170" t="s">
        <v>1155</v>
      </c>
      <c r="D672" s="170" t="s">
        <v>132</v>
      </c>
      <c r="E672" s="171" t="s">
        <v>1156</v>
      </c>
      <c r="F672" s="172" t="s">
        <v>1157</v>
      </c>
      <c r="G672" s="173" t="s">
        <v>1081</v>
      </c>
      <c r="H672" s="174">
        <v>1</v>
      </c>
      <c r="I672" s="175">
        <v>0</v>
      </c>
      <c r="J672" s="176">
        <f>ROUND(I672*H672,2)</f>
        <v>0</v>
      </c>
      <c r="K672" s="172" t="s">
        <v>136</v>
      </c>
      <c r="L672" s="40"/>
      <c r="M672" s="177" t="s">
        <v>19</v>
      </c>
      <c r="N672" s="178" t="s">
        <v>44</v>
      </c>
      <c r="O672" s="65"/>
      <c r="P672" s="179">
        <f>O672*H672</f>
        <v>0</v>
      </c>
      <c r="Q672" s="179">
        <v>0</v>
      </c>
      <c r="R672" s="179">
        <f>Q672*H672</f>
        <v>0</v>
      </c>
      <c r="S672" s="179">
        <v>0</v>
      </c>
      <c r="T672" s="180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181" t="s">
        <v>1082</v>
      </c>
      <c r="AT672" s="181" t="s">
        <v>132</v>
      </c>
      <c r="AU672" s="181" t="s">
        <v>83</v>
      </c>
      <c r="AY672" s="18" t="s">
        <v>130</v>
      </c>
      <c r="BE672" s="182">
        <f>IF(N672="základní",J672,0)</f>
        <v>0</v>
      </c>
      <c r="BF672" s="182">
        <f>IF(N672="snížená",J672,0)</f>
        <v>0</v>
      </c>
      <c r="BG672" s="182">
        <f>IF(N672="zákl. přenesená",J672,0)</f>
        <v>0</v>
      </c>
      <c r="BH672" s="182">
        <f>IF(N672="sníž. přenesená",J672,0)</f>
        <v>0</v>
      </c>
      <c r="BI672" s="182">
        <f>IF(N672="nulová",J672,0)</f>
        <v>0</v>
      </c>
      <c r="BJ672" s="18" t="s">
        <v>81</v>
      </c>
      <c r="BK672" s="182">
        <f>ROUND(I672*H672,2)</f>
        <v>0</v>
      </c>
      <c r="BL672" s="18" t="s">
        <v>1082</v>
      </c>
      <c r="BM672" s="181" t="s">
        <v>1158</v>
      </c>
    </row>
    <row r="673" spans="1:47" s="2" customFormat="1" ht="11.25">
      <c r="A673" s="35"/>
      <c r="B673" s="36"/>
      <c r="C673" s="37"/>
      <c r="D673" s="183" t="s">
        <v>139</v>
      </c>
      <c r="E673" s="37"/>
      <c r="F673" s="184" t="s">
        <v>1159</v>
      </c>
      <c r="G673" s="37"/>
      <c r="H673" s="37"/>
      <c r="I673" s="185"/>
      <c r="J673" s="37"/>
      <c r="K673" s="37"/>
      <c r="L673" s="40"/>
      <c r="M673" s="186"/>
      <c r="N673" s="187"/>
      <c r="O673" s="65"/>
      <c r="P673" s="65"/>
      <c r="Q673" s="65"/>
      <c r="R673" s="65"/>
      <c r="S673" s="65"/>
      <c r="T673" s="66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T673" s="18" t="s">
        <v>139</v>
      </c>
      <c r="AU673" s="18" t="s">
        <v>83</v>
      </c>
    </row>
    <row r="674" spans="1:65" s="2" customFormat="1" ht="16.5" customHeight="1">
      <c r="A674" s="35"/>
      <c r="B674" s="36"/>
      <c r="C674" s="170" t="s">
        <v>1160</v>
      </c>
      <c r="D674" s="170" t="s">
        <v>132</v>
      </c>
      <c r="E674" s="171" t="s">
        <v>1161</v>
      </c>
      <c r="F674" s="172" t="s">
        <v>1162</v>
      </c>
      <c r="G674" s="173" t="s">
        <v>1081</v>
      </c>
      <c r="H674" s="174">
        <v>1</v>
      </c>
      <c r="I674" s="175"/>
      <c r="J674" s="176">
        <f>ROUND(I674*H674,2)</f>
        <v>0</v>
      </c>
      <c r="K674" s="172" t="s">
        <v>136</v>
      </c>
      <c r="L674" s="40"/>
      <c r="M674" s="177" t="s">
        <v>19</v>
      </c>
      <c r="N674" s="178" t="s">
        <v>44</v>
      </c>
      <c r="O674" s="65"/>
      <c r="P674" s="179">
        <f>O674*H674</f>
        <v>0</v>
      </c>
      <c r="Q674" s="179">
        <v>0</v>
      </c>
      <c r="R674" s="179">
        <f>Q674*H674</f>
        <v>0</v>
      </c>
      <c r="S674" s="179">
        <v>0</v>
      </c>
      <c r="T674" s="180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181" t="s">
        <v>1082</v>
      </c>
      <c r="AT674" s="181" t="s">
        <v>132</v>
      </c>
      <c r="AU674" s="181" t="s">
        <v>83</v>
      </c>
      <c r="AY674" s="18" t="s">
        <v>130</v>
      </c>
      <c r="BE674" s="182">
        <f>IF(N674="základní",J674,0)</f>
        <v>0</v>
      </c>
      <c r="BF674" s="182">
        <f>IF(N674="snížená",J674,0)</f>
        <v>0</v>
      </c>
      <c r="BG674" s="182">
        <f>IF(N674="zákl. přenesená",J674,0)</f>
        <v>0</v>
      </c>
      <c r="BH674" s="182">
        <f>IF(N674="sníž. přenesená",J674,0)</f>
        <v>0</v>
      </c>
      <c r="BI674" s="182">
        <f>IF(N674="nulová",J674,0)</f>
        <v>0</v>
      </c>
      <c r="BJ674" s="18" t="s">
        <v>81</v>
      </c>
      <c r="BK674" s="182">
        <f>ROUND(I674*H674,2)</f>
        <v>0</v>
      </c>
      <c r="BL674" s="18" t="s">
        <v>1082</v>
      </c>
      <c r="BM674" s="181" t="s">
        <v>1163</v>
      </c>
    </row>
    <row r="675" spans="1:47" s="2" customFormat="1" ht="11.25">
      <c r="A675" s="35"/>
      <c r="B675" s="36"/>
      <c r="C675" s="37"/>
      <c r="D675" s="183" t="s">
        <v>139</v>
      </c>
      <c r="E675" s="37"/>
      <c r="F675" s="184" t="s">
        <v>1164</v>
      </c>
      <c r="G675" s="37"/>
      <c r="H675" s="37"/>
      <c r="I675" s="185"/>
      <c r="J675" s="37"/>
      <c r="K675" s="37"/>
      <c r="L675" s="40"/>
      <c r="M675" s="186"/>
      <c r="N675" s="187"/>
      <c r="O675" s="65"/>
      <c r="P675" s="65"/>
      <c r="Q675" s="65"/>
      <c r="R675" s="65"/>
      <c r="S675" s="65"/>
      <c r="T675" s="66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T675" s="18" t="s">
        <v>139</v>
      </c>
      <c r="AU675" s="18" t="s">
        <v>83</v>
      </c>
    </row>
    <row r="676" spans="1:65" s="2" customFormat="1" ht="16.5" customHeight="1">
      <c r="A676" s="35"/>
      <c r="B676" s="36"/>
      <c r="C676" s="170" t="s">
        <v>1165</v>
      </c>
      <c r="D676" s="170" t="s">
        <v>132</v>
      </c>
      <c r="E676" s="171" t="s">
        <v>1166</v>
      </c>
      <c r="F676" s="172" t="s">
        <v>1167</v>
      </c>
      <c r="G676" s="173" t="s">
        <v>1081</v>
      </c>
      <c r="H676" s="174">
        <v>1</v>
      </c>
      <c r="I676" s="175"/>
      <c r="J676" s="176">
        <f>ROUND(I676*H676,2)</f>
        <v>0</v>
      </c>
      <c r="K676" s="172" t="s">
        <v>136</v>
      </c>
      <c r="L676" s="40"/>
      <c r="M676" s="177" t="s">
        <v>19</v>
      </c>
      <c r="N676" s="178" t="s">
        <v>44</v>
      </c>
      <c r="O676" s="65"/>
      <c r="P676" s="179">
        <f>O676*H676</f>
        <v>0</v>
      </c>
      <c r="Q676" s="179">
        <v>0</v>
      </c>
      <c r="R676" s="179">
        <f>Q676*H676</f>
        <v>0</v>
      </c>
      <c r="S676" s="179">
        <v>0</v>
      </c>
      <c r="T676" s="180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81" t="s">
        <v>1082</v>
      </c>
      <c r="AT676" s="181" t="s">
        <v>132</v>
      </c>
      <c r="AU676" s="181" t="s">
        <v>83</v>
      </c>
      <c r="AY676" s="18" t="s">
        <v>130</v>
      </c>
      <c r="BE676" s="182">
        <f>IF(N676="základní",J676,0)</f>
        <v>0</v>
      </c>
      <c r="BF676" s="182">
        <f>IF(N676="snížená",J676,0)</f>
        <v>0</v>
      </c>
      <c r="BG676" s="182">
        <f>IF(N676="zákl. přenesená",J676,0)</f>
        <v>0</v>
      </c>
      <c r="BH676" s="182">
        <f>IF(N676="sníž. přenesená",J676,0)</f>
        <v>0</v>
      </c>
      <c r="BI676" s="182">
        <f>IF(N676="nulová",J676,0)</f>
        <v>0</v>
      </c>
      <c r="BJ676" s="18" t="s">
        <v>81</v>
      </c>
      <c r="BK676" s="182">
        <f>ROUND(I676*H676,2)</f>
        <v>0</v>
      </c>
      <c r="BL676" s="18" t="s">
        <v>1082</v>
      </c>
      <c r="BM676" s="181" t="s">
        <v>1168</v>
      </c>
    </row>
    <row r="677" spans="1:47" s="2" customFormat="1" ht="11.25">
      <c r="A677" s="35"/>
      <c r="B677" s="36"/>
      <c r="C677" s="37"/>
      <c r="D677" s="183" t="s">
        <v>139</v>
      </c>
      <c r="E677" s="37"/>
      <c r="F677" s="184" t="s">
        <v>1169</v>
      </c>
      <c r="G677" s="37"/>
      <c r="H677" s="37"/>
      <c r="I677" s="185"/>
      <c r="J677" s="37"/>
      <c r="K677" s="37"/>
      <c r="L677" s="40"/>
      <c r="M677" s="186"/>
      <c r="N677" s="187"/>
      <c r="O677" s="65"/>
      <c r="P677" s="65"/>
      <c r="Q677" s="65"/>
      <c r="R677" s="65"/>
      <c r="S677" s="65"/>
      <c r="T677" s="66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T677" s="18" t="s">
        <v>139</v>
      </c>
      <c r="AU677" s="18" t="s">
        <v>83</v>
      </c>
    </row>
    <row r="678" spans="1:65" s="2" customFormat="1" ht="16.5" customHeight="1">
      <c r="A678" s="35"/>
      <c r="B678" s="36"/>
      <c r="C678" s="170" t="s">
        <v>1170</v>
      </c>
      <c r="D678" s="170" t="s">
        <v>132</v>
      </c>
      <c r="E678" s="171" t="s">
        <v>1171</v>
      </c>
      <c r="F678" s="172" t="s">
        <v>1172</v>
      </c>
      <c r="G678" s="173" t="s">
        <v>1081</v>
      </c>
      <c r="H678" s="174">
        <v>1</v>
      </c>
      <c r="I678" s="175"/>
      <c r="J678" s="176">
        <f>ROUND(I678*H678,2)</f>
        <v>0</v>
      </c>
      <c r="K678" s="172" t="s">
        <v>136</v>
      </c>
      <c r="L678" s="40"/>
      <c r="M678" s="177" t="s">
        <v>19</v>
      </c>
      <c r="N678" s="178" t="s">
        <v>44</v>
      </c>
      <c r="O678" s="65"/>
      <c r="P678" s="179">
        <f>O678*H678</f>
        <v>0</v>
      </c>
      <c r="Q678" s="179">
        <v>0</v>
      </c>
      <c r="R678" s="179">
        <f>Q678*H678</f>
        <v>0</v>
      </c>
      <c r="S678" s="179">
        <v>0</v>
      </c>
      <c r="T678" s="180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81" t="s">
        <v>1082</v>
      </c>
      <c r="AT678" s="181" t="s">
        <v>132</v>
      </c>
      <c r="AU678" s="181" t="s">
        <v>83</v>
      </c>
      <c r="AY678" s="18" t="s">
        <v>130</v>
      </c>
      <c r="BE678" s="182">
        <f>IF(N678="základní",J678,0)</f>
        <v>0</v>
      </c>
      <c r="BF678" s="182">
        <f>IF(N678="snížená",J678,0)</f>
        <v>0</v>
      </c>
      <c r="BG678" s="182">
        <f>IF(N678="zákl. přenesená",J678,0)</f>
        <v>0</v>
      </c>
      <c r="BH678" s="182">
        <f>IF(N678="sníž. přenesená",J678,0)</f>
        <v>0</v>
      </c>
      <c r="BI678" s="182">
        <f>IF(N678="nulová",J678,0)</f>
        <v>0</v>
      </c>
      <c r="BJ678" s="18" t="s">
        <v>81</v>
      </c>
      <c r="BK678" s="182">
        <f>ROUND(I678*H678,2)</f>
        <v>0</v>
      </c>
      <c r="BL678" s="18" t="s">
        <v>1082</v>
      </c>
      <c r="BM678" s="181" t="s">
        <v>1173</v>
      </c>
    </row>
    <row r="679" spans="1:47" s="2" customFormat="1" ht="11.25">
      <c r="A679" s="35"/>
      <c r="B679" s="36"/>
      <c r="C679" s="37"/>
      <c r="D679" s="183" t="s">
        <v>139</v>
      </c>
      <c r="E679" s="37"/>
      <c r="F679" s="184" t="s">
        <v>1174</v>
      </c>
      <c r="G679" s="37"/>
      <c r="H679" s="37"/>
      <c r="I679" s="185"/>
      <c r="J679" s="37"/>
      <c r="K679" s="37"/>
      <c r="L679" s="40"/>
      <c r="M679" s="186"/>
      <c r="N679" s="187"/>
      <c r="O679" s="65"/>
      <c r="P679" s="65"/>
      <c r="Q679" s="65"/>
      <c r="R679" s="65"/>
      <c r="S679" s="65"/>
      <c r="T679" s="66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T679" s="18" t="s">
        <v>139</v>
      </c>
      <c r="AU679" s="18" t="s">
        <v>83</v>
      </c>
    </row>
    <row r="680" spans="1:47" s="2" customFormat="1" ht="19.5">
      <c r="A680" s="35"/>
      <c r="B680" s="36"/>
      <c r="C680" s="37"/>
      <c r="D680" s="190" t="s">
        <v>198</v>
      </c>
      <c r="E680" s="37"/>
      <c r="F680" s="211" t="s">
        <v>1175</v>
      </c>
      <c r="G680" s="37"/>
      <c r="H680" s="37"/>
      <c r="I680" s="185"/>
      <c r="J680" s="37"/>
      <c r="K680" s="37"/>
      <c r="L680" s="40"/>
      <c r="M680" s="186"/>
      <c r="N680" s="187"/>
      <c r="O680" s="65"/>
      <c r="P680" s="65"/>
      <c r="Q680" s="65"/>
      <c r="R680" s="65"/>
      <c r="S680" s="65"/>
      <c r="T680" s="66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T680" s="18" t="s">
        <v>198</v>
      </c>
      <c r="AU680" s="18" t="s">
        <v>83</v>
      </c>
    </row>
    <row r="681" spans="1:65" s="2" customFormat="1" ht="21.75" customHeight="1">
      <c r="A681" s="35"/>
      <c r="B681" s="36"/>
      <c r="C681" s="170" t="s">
        <v>1176</v>
      </c>
      <c r="D681" s="170" t="s">
        <v>132</v>
      </c>
      <c r="E681" s="171" t="s">
        <v>1177</v>
      </c>
      <c r="F681" s="172" t="s">
        <v>1178</v>
      </c>
      <c r="G681" s="173" t="s">
        <v>1081</v>
      </c>
      <c r="H681" s="174">
        <v>1</v>
      </c>
      <c r="I681" s="175"/>
      <c r="J681" s="176">
        <f>ROUND(I681*H681,2)</f>
        <v>0</v>
      </c>
      <c r="K681" s="172" t="s">
        <v>136</v>
      </c>
      <c r="L681" s="40"/>
      <c r="M681" s="177" t="s">
        <v>19</v>
      </c>
      <c r="N681" s="178" t="s">
        <v>44</v>
      </c>
      <c r="O681" s="65"/>
      <c r="P681" s="179">
        <f>O681*H681</f>
        <v>0</v>
      </c>
      <c r="Q681" s="179">
        <v>0</v>
      </c>
      <c r="R681" s="179">
        <f>Q681*H681</f>
        <v>0</v>
      </c>
      <c r="S681" s="179">
        <v>0</v>
      </c>
      <c r="T681" s="180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81" t="s">
        <v>1082</v>
      </c>
      <c r="AT681" s="181" t="s">
        <v>132</v>
      </c>
      <c r="AU681" s="181" t="s">
        <v>83</v>
      </c>
      <c r="AY681" s="18" t="s">
        <v>130</v>
      </c>
      <c r="BE681" s="182">
        <f>IF(N681="základní",J681,0)</f>
        <v>0</v>
      </c>
      <c r="BF681" s="182">
        <f>IF(N681="snížená",J681,0)</f>
        <v>0</v>
      </c>
      <c r="BG681" s="182">
        <f>IF(N681="zákl. přenesená",J681,0)</f>
        <v>0</v>
      </c>
      <c r="BH681" s="182">
        <f>IF(N681="sníž. přenesená",J681,0)</f>
        <v>0</v>
      </c>
      <c r="BI681" s="182">
        <f>IF(N681="nulová",J681,0)</f>
        <v>0</v>
      </c>
      <c r="BJ681" s="18" t="s">
        <v>81</v>
      </c>
      <c r="BK681" s="182">
        <f>ROUND(I681*H681,2)</f>
        <v>0</v>
      </c>
      <c r="BL681" s="18" t="s">
        <v>1082</v>
      </c>
      <c r="BM681" s="181" t="s">
        <v>1179</v>
      </c>
    </row>
    <row r="682" spans="1:47" s="2" customFormat="1" ht="11.25">
      <c r="A682" s="35"/>
      <c r="B682" s="36"/>
      <c r="C682" s="37"/>
      <c r="D682" s="183" t="s">
        <v>139</v>
      </c>
      <c r="E682" s="37"/>
      <c r="F682" s="184" t="s">
        <v>1180</v>
      </c>
      <c r="G682" s="37"/>
      <c r="H682" s="37"/>
      <c r="I682" s="185"/>
      <c r="J682" s="37"/>
      <c r="K682" s="37"/>
      <c r="L682" s="40"/>
      <c r="M682" s="186"/>
      <c r="N682" s="187"/>
      <c r="O682" s="65"/>
      <c r="P682" s="65"/>
      <c r="Q682" s="65"/>
      <c r="R682" s="65"/>
      <c r="S682" s="65"/>
      <c r="T682" s="66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T682" s="18" t="s">
        <v>139</v>
      </c>
      <c r="AU682" s="18" t="s">
        <v>83</v>
      </c>
    </row>
    <row r="683" spans="1:65" s="2" customFormat="1" ht="16.5" customHeight="1">
      <c r="A683" s="35"/>
      <c r="B683" s="36"/>
      <c r="C683" s="170" t="s">
        <v>1181</v>
      </c>
      <c r="D683" s="170" t="s">
        <v>132</v>
      </c>
      <c r="E683" s="171" t="s">
        <v>1182</v>
      </c>
      <c r="F683" s="172" t="s">
        <v>1183</v>
      </c>
      <c r="G683" s="173" t="s">
        <v>1081</v>
      </c>
      <c r="H683" s="174">
        <v>1</v>
      </c>
      <c r="I683" s="175"/>
      <c r="J683" s="176">
        <f>ROUND(I683*H683,2)</f>
        <v>0</v>
      </c>
      <c r="K683" s="172" t="s">
        <v>136</v>
      </c>
      <c r="L683" s="40"/>
      <c r="M683" s="177" t="s">
        <v>19</v>
      </c>
      <c r="N683" s="178" t="s">
        <v>44</v>
      </c>
      <c r="O683" s="65"/>
      <c r="P683" s="179">
        <f>O683*H683</f>
        <v>0</v>
      </c>
      <c r="Q683" s="179">
        <v>0</v>
      </c>
      <c r="R683" s="179">
        <f>Q683*H683</f>
        <v>0</v>
      </c>
      <c r="S683" s="179">
        <v>0</v>
      </c>
      <c r="T683" s="180">
        <f>S683*H683</f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181" t="s">
        <v>1082</v>
      </c>
      <c r="AT683" s="181" t="s">
        <v>132</v>
      </c>
      <c r="AU683" s="181" t="s">
        <v>83</v>
      </c>
      <c r="AY683" s="18" t="s">
        <v>130</v>
      </c>
      <c r="BE683" s="182">
        <f>IF(N683="základní",J683,0)</f>
        <v>0</v>
      </c>
      <c r="BF683" s="182">
        <f>IF(N683="snížená",J683,0)</f>
        <v>0</v>
      </c>
      <c r="BG683" s="182">
        <f>IF(N683="zákl. přenesená",J683,0)</f>
        <v>0</v>
      </c>
      <c r="BH683" s="182">
        <f>IF(N683="sníž. přenesená",J683,0)</f>
        <v>0</v>
      </c>
      <c r="BI683" s="182">
        <f>IF(N683="nulová",J683,0)</f>
        <v>0</v>
      </c>
      <c r="BJ683" s="18" t="s">
        <v>81</v>
      </c>
      <c r="BK683" s="182">
        <f>ROUND(I683*H683,2)</f>
        <v>0</v>
      </c>
      <c r="BL683" s="18" t="s">
        <v>1082</v>
      </c>
      <c r="BM683" s="181" t="s">
        <v>1184</v>
      </c>
    </row>
    <row r="684" spans="1:47" s="2" customFormat="1" ht="11.25">
      <c r="A684" s="35"/>
      <c r="B684" s="36"/>
      <c r="C684" s="37"/>
      <c r="D684" s="183" t="s">
        <v>139</v>
      </c>
      <c r="E684" s="37"/>
      <c r="F684" s="184" t="s">
        <v>1185</v>
      </c>
      <c r="G684" s="37"/>
      <c r="H684" s="37"/>
      <c r="I684" s="185"/>
      <c r="J684" s="37"/>
      <c r="K684" s="37"/>
      <c r="L684" s="40"/>
      <c r="M684" s="186"/>
      <c r="N684" s="187"/>
      <c r="O684" s="65"/>
      <c r="P684" s="65"/>
      <c r="Q684" s="65"/>
      <c r="R684" s="65"/>
      <c r="S684" s="65"/>
      <c r="T684" s="66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T684" s="18" t="s">
        <v>139</v>
      </c>
      <c r="AU684" s="18" t="s">
        <v>83</v>
      </c>
    </row>
    <row r="685" spans="2:63" s="12" customFormat="1" ht="22.9" customHeight="1">
      <c r="B685" s="154"/>
      <c r="C685" s="155"/>
      <c r="D685" s="156" t="s">
        <v>72</v>
      </c>
      <c r="E685" s="168" t="s">
        <v>1186</v>
      </c>
      <c r="F685" s="168" t="s">
        <v>1187</v>
      </c>
      <c r="G685" s="155"/>
      <c r="H685" s="155"/>
      <c r="I685" s="158"/>
      <c r="J685" s="169">
        <f>BK685</f>
        <v>0</v>
      </c>
      <c r="K685" s="155"/>
      <c r="L685" s="160"/>
      <c r="M685" s="161"/>
      <c r="N685" s="162"/>
      <c r="O685" s="162"/>
      <c r="P685" s="163">
        <f>SUM(P686:P688)</f>
        <v>0</v>
      </c>
      <c r="Q685" s="162"/>
      <c r="R685" s="163">
        <f>SUM(R686:R688)</f>
        <v>0</v>
      </c>
      <c r="S685" s="162"/>
      <c r="T685" s="164">
        <f>SUM(T686:T688)</f>
        <v>0</v>
      </c>
      <c r="AR685" s="165" t="s">
        <v>165</v>
      </c>
      <c r="AT685" s="166" t="s">
        <v>72</v>
      </c>
      <c r="AU685" s="166" t="s">
        <v>81</v>
      </c>
      <c r="AY685" s="165" t="s">
        <v>130</v>
      </c>
      <c r="BK685" s="167">
        <f>SUM(BK686:BK688)</f>
        <v>0</v>
      </c>
    </row>
    <row r="686" spans="1:65" s="2" customFormat="1" ht="16.5" customHeight="1">
      <c r="A686" s="35"/>
      <c r="B686" s="36"/>
      <c r="C686" s="170" t="s">
        <v>1188</v>
      </c>
      <c r="D686" s="170" t="s">
        <v>132</v>
      </c>
      <c r="E686" s="171" t="s">
        <v>1189</v>
      </c>
      <c r="F686" s="172" t="s">
        <v>1190</v>
      </c>
      <c r="G686" s="173" t="s">
        <v>1081</v>
      </c>
      <c r="H686" s="174">
        <v>1</v>
      </c>
      <c r="I686" s="175"/>
      <c r="J686" s="176">
        <f>ROUND(I686*H686,2)</f>
        <v>0</v>
      </c>
      <c r="K686" s="172" t="s">
        <v>136</v>
      </c>
      <c r="L686" s="40"/>
      <c r="M686" s="177" t="s">
        <v>19</v>
      </c>
      <c r="N686" s="178" t="s">
        <v>44</v>
      </c>
      <c r="O686" s="65"/>
      <c r="P686" s="179">
        <f>O686*H686</f>
        <v>0</v>
      </c>
      <c r="Q686" s="179">
        <v>0</v>
      </c>
      <c r="R686" s="179">
        <f>Q686*H686</f>
        <v>0</v>
      </c>
      <c r="S686" s="179">
        <v>0</v>
      </c>
      <c r="T686" s="180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181" t="s">
        <v>1082</v>
      </c>
      <c r="AT686" s="181" t="s">
        <v>132</v>
      </c>
      <c r="AU686" s="181" t="s">
        <v>83</v>
      </c>
      <c r="AY686" s="18" t="s">
        <v>130</v>
      </c>
      <c r="BE686" s="182">
        <f>IF(N686="základní",J686,0)</f>
        <v>0</v>
      </c>
      <c r="BF686" s="182">
        <f>IF(N686="snížená",J686,0)</f>
        <v>0</v>
      </c>
      <c r="BG686" s="182">
        <f>IF(N686="zákl. přenesená",J686,0)</f>
        <v>0</v>
      </c>
      <c r="BH686" s="182">
        <f>IF(N686="sníž. přenesená",J686,0)</f>
        <v>0</v>
      </c>
      <c r="BI686" s="182">
        <f>IF(N686="nulová",J686,0)</f>
        <v>0</v>
      </c>
      <c r="BJ686" s="18" t="s">
        <v>81</v>
      </c>
      <c r="BK686" s="182">
        <f>ROUND(I686*H686,2)</f>
        <v>0</v>
      </c>
      <c r="BL686" s="18" t="s">
        <v>1082</v>
      </c>
      <c r="BM686" s="181" t="s">
        <v>1191</v>
      </c>
    </row>
    <row r="687" spans="1:47" s="2" customFormat="1" ht="11.25">
      <c r="A687" s="35"/>
      <c r="B687" s="36"/>
      <c r="C687" s="37"/>
      <c r="D687" s="183" t="s">
        <v>139</v>
      </c>
      <c r="E687" s="37"/>
      <c r="F687" s="184" t="s">
        <v>1192</v>
      </c>
      <c r="G687" s="37"/>
      <c r="H687" s="37"/>
      <c r="I687" s="185"/>
      <c r="J687" s="37"/>
      <c r="K687" s="37"/>
      <c r="L687" s="40"/>
      <c r="M687" s="186"/>
      <c r="N687" s="187"/>
      <c r="O687" s="65"/>
      <c r="P687" s="65"/>
      <c r="Q687" s="65"/>
      <c r="R687" s="65"/>
      <c r="S687" s="65"/>
      <c r="T687" s="66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T687" s="18" t="s">
        <v>139</v>
      </c>
      <c r="AU687" s="18" t="s">
        <v>83</v>
      </c>
    </row>
    <row r="688" spans="1:47" s="2" customFormat="1" ht="29.25">
      <c r="A688" s="35"/>
      <c r="B688" s="36"/>
      <c r="C688" s="37"/>
      <c r="D688" s="190" t="s">
        <v>198</v>
      </c>
      <c r="E688" s="37"/>
      <c r="F688" s="211" t="s">
        <v>1193</v>
      </c>
      <c r="G688" s="37"/>
      <c r="H688" s="37"/>
      <c r="I688" s="185"/>
      <c r="J688" s="37"/>
      <c r="K688" s="37"/>
      <c r="L688" s="40"/>
      <c r="M688" s="243"/>
      <c r="N688" s="244"/>
      <c r="O688" s="245"/>
      <c r="P688" s="245"/>
      <c r="Q688" s="245"/>
      <c r="R688" s="245"/>
      <c r="S688" s="245"/>
      <c r="T688" s="246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T688" s="18" t="s">
        <v>198</v>
      </c>
      <c r="AU688" s="18" t="s">
        <v>83</v>
      </c>
    </row>
    <row r="689" spans="1:31" s="2" customFormat="1" ht="6.95" customHeight="1">
      <c r="A689" s="35"/>
      <c r="B689" s="48"/>
      <c r="C689" s="49"/>
      <c r="D689" s="49"/>
      <c r="E689" s="49"/>
      <c r="F689" s="49"/>
      <c r="G689" s="49"/>
      <c r="H689" s="49"/>
      <c r="I689" s="49"/>
      <c r="J689" s="49"/>
      <c r="K689" s="49"/>
      <c r="L689" s="40"/>
      <c r="M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</row>
  </sheetData>
  <sheetProtection algorithmName="SHA-512" hashValue="xMZ/ZeTue3pN3ybB+pwo9hX6B4ZQVt8khNAg21o9PcmxZcIztqnujcwvajtRoGgdzguJ9J0NesVzFqFWuaW8ZQ==" saltValue="KUSknGNBKr7mvBjPf1oLVm4ogfmn52wU7YL8OmLQ5eKwDc8BVWuUC4KmUK4OO6EEok4yoQ4MulSfqrqHdKWLHw==" spinCount="100000" sheet="1" objects="1" scenarios="1" formatColumns="0" formatRows="0" autoFilter="0"/>
  <autoFilter ref="C102:K688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hyperlinks>
    <hyperlink ref="F107" r:id="rId1" display="https://podminky.urs.cz/item/CS_URS_2023_01/113106121"/>
    <hyperlink ref="F113" r:id="rId2" display="https://podminky.urs.cz/item/CS_URS_2023_01/113107112"/>
    <hyperlink ref="F115" r:id="rId3" display="https://podminky.urs.cz/item/CS_URS_2023_01/113107130"/>
    <hyperlink ref="F118" r:id="rId4" display="https://podminky.urs.cz/item/CS_URS_2023_01/132212132"/>
    <hyperlink ref="F124" r:id="rId5" display="https://podminky.urs.cz/item/CS_URS_2023_01/162211311"/>
    <hyperlink ref="F126" r:id="rId6" display="https://podminky.urs.cz/item/CS_URS_2023_01/162211319"/>
    <hyperlink ref="F129" r:id="rId7" display="https://podminky.urs.cz/item/CS_URS_2023_01/162751117"/>
    <hyperlink ref="F132" r:id="rId8" display="https://podminky.urs.cz/item/CS_URS_2023_01/167151101"/>
    <hyperlink ref="F134" r:id="rId9" display="https://podminky.urs.cz/item/CS_URS_2023_01/167151121"/>
    <hyperlink ref="F136" r:id="rId10" display="https://podminky.urs.cz/item/CS_URS_2023_01/171201221"/>
    <hyperlink ref="F140" r:id="rId11" display="https://podminky.urs.cz/item/CS_URS_2023_01/174111101"/>
    <hyperlink ref="F143" r:id="rId12" display="https://podminky.urs.cz/item/CS_URS_2023_01/181311103"/>
    <hyperlink ref="F147" r:id="rId13" display="https://podminky.urs.cz/item/CS_URS_2023_01/181912112"/>
    <hyperlink ref="F150" r:id="rId14" display="https://podminky.urs.cz/item/CS_URS_2023_01/319202321"/>
    <hyperlink ref="F154" r:id="rId15" display="https://podminky.urs.cz/item/CS_URS_2023_01/564751101"/>
    <hyperlink ref="F157" r:id="rId16" display="https://podminky.urs.cz/item/CS_URS_2023_01/596811221"/>
    <hyperlink ref="F163" r:id="rId17" display="https://podminky.urs.cz/item/CS_URS_2023_01/621131121"/>
    <hyperlink ref="F168" r:id="rId18" display="https://podminky.urs.cz/item/CS_URS_2023_01/621211001"/>
    <hyperlink ref="F173" r:id="rId19" display="https://podminky.urs.cz/item/CS_URS_2023_01/621251101"/>
    <hyperlink ref="F175" r:id="rId20" display="https://podminky.urs.cz/item/CS_URS_2023_01/621251211"/>
    <hyperlink ref="F177" r:id="rId21" display="https://podminky.urs.cz/item/CS_URS_2023_01/622111111"/>
    <hyperlink ref="F180" r:id="rId22" display="https://podminky.urs.cz/item/CS_URS_2023_01/622131151"/>
    <hyperlink ref="F183" r:id="rId23" display="https://podminky.urs.cz/item/CS_URS_2023_01/622212051"/>
    <hyperlink ref="F213" r:id="rId24" display="https://podminky.urs.cz/item/CS_URS_2023_01/622211031"/>
    <hyperlink ref="F215" r:id="rId25" display="https://podminky.urs.cz/item/CS_URS_2023_01/622251101"/>
    <hyperlink ref="F217" r:id="rId26" display="https://podminky.urs.cz/item/CS_URS_2023_01/622251211"/>
    <hyperlink ref="F241" r:id="rId27" display="https://podminky.urs.cz/item/CS_URS_2023_01/621531012"/>
    <hyperlink ref="F246" r:id="rId28" display="https://podminky.urs.cz/item/CS_URS_2023_01/622131121"/>
    <hyperlink ref="F262" r:id="rId29" display="https://podminky.urs.cz/item/CS_URS_2023_01/622252001"/>
    <hyperlink ref="F267" r:id="rId30" display="https://podminky.urs.cz/item/CS_URS_2023_01/622143004"/>
    <hyperlink ref="F275" r:id="rId31" display="https://podminky.urs.cz/item/CS_URS_2023_01/622252002"/>
    <hyperlink ref="F294" r:id="rId32" display="https://podminky.urs.cz/item/CS_URS_2023_01/622325121"/>
    <hyperlink ref="F297" r:id="rId33" display="https://podminky.urs.cz/item/CS_URS_2023_01/622325191"/>
    <hyperlink ref="F300" r:id="rId34" display="https://podminky.urs.cz/item/CS_URS_2023_01/622326121"/>
    <hyperlink ref="F303" r:id="rId35" display="https://podminky.urs.cz/item/CS_URS_2023_01/622328231"/>
    <hyperlink ref="F306" r:id="rId36" display="https://podminky.urs.cz/item/CS_URS_2023_01/622511112"/>
    <hyperlink ref="F313" r:id="rId37" display="https://podminky.urs.cz/item/CS_URS_2023_01/622531012"/>
    <hyperlink ref="F329" r:id="rId38" display="https://podminky.urs.cz/item/CS_URS_2023_01/629991001"/>
    <hyperlink ref="F332" r:id="rId39" display="https://podminky.urs.cz/item/CS_URS_2023_01/629991011"/>
    <hyperlink ref="F339" r:id="rId40" display="https://podminky.urs.cz/item/CS_URS_2023_01/629995101"/>
    <hyperlink ref="F357" r:id="rId41" display="https://podminky.urs.cz/item/CS_URS_2023_01/629999011"/>
    <hyperlink ref="F359" r:id="rId42" display="https://podminky.urs.cz/item/CS_URS_2023_01/631311131"/>
    <hyperlink ref="F368" r:id="rId43" display="https://podminky.urs.cz/item/CS_URS_2023_01/916331112"/>
    <hyperlink ref="F376" r:id="rId44" display="https://podminky.urs.cz/item/CS_URS_2023_01/941221111"/>
    <hyperlink ref="F383" r:id="rId45" display="https://podminky.urs.cz/item/CS_URS_2023_01/941221211"/>
    <hyperlink ref="F386" r:id="rId46" display="https://podminky.urs.cz/item/CS_URS_2023_01/941221312"/>
    <hyperlink ref="F388" r:id="rId47" display="https://podminky.urs.cz/item/CS_URS_2023_01/941221811"/>
    <hyperlink ref="F390" r:id="rId48" display="https://podminky.urs.cz/item/CS_URS_2023_01/944511111"/>
    <hyperlink ref="F392" r:id="rId49" display="https://podminky.urs.cz/item/CS_URS_2023_01/944511211"/>
    <hyperlink ref="F394" r:id="rId50" display="https://podminky.urs.cz/item/CS_URS_2023_01/944511811"/>
    <hyperlink ref="F396" r:id="rId51" display="https://podminky.urs.cz/item/CS_URS_2023_01/944711112"/>
    <hyperlink ref="F399" r:id="rId52" display="https://podminky.urs.cz/item/CS_URS_2023_01/944711212"/>
    <hyperlink ref="F402" r:id="rId53" display="https://podminky.urs.cz/item/CS_URS_2023_01/944711812"/>
    <hyperlink ref="F404" r:id="rId54" display="https://podminky.urs.cz/item/CS_URS_2023_01/949101111"/>
    <hyperlink ref="F408" r:id="rId55" display="https://podminky.urs.cz/item/CS_URS_2023_01/952901106"/>
    <hyperlink ref="F414" r:id="rId56" display="https://podminky.urs.cz/item/CS_URS_2023_01/965042221"/>
    <hyperlink ref="F418" r:id="rId57" display="https://podminky.urs.cz/item/CS_URS_2023_01/967042712"/>
    <hyperlink ref="F421" r:id="rId58" display="https://podminky.urs.cz/item/CS_URS_2023_01/976083131"/>
    <hyperlink ref="F427" r:id="rId59" display="https://podminky.urs.cz/item/CS_URS_2023_01/977311114"/>
    <hyperlink ref="F431" r:id="rId60" display="https://podminky.urs.cz/item/CS_URS_2023_01/978019331"/>
    <hyperlink ref="F433" r:id="rId61" display="https://podminky.urs.cz/item/CS_URS_2023_01/978023411"/>
    <hyperlink ref="F435" r:id="rId62" display="https://podminky.urs.cz/item/CS_URS_2023_01/978059641"/>
    <hyperlink ref="F438" r:id="rId63" display="https://podminky.urs.cz/item/CS_URS_2023_01/985131311"/>
    <hyperlink ref="F441" r:id="rId64" display="https://podminky.urs.cz/item/CS_URS_2023_01/985311113"/>
    <hyperlink ref="F444" r:id="rId65" display="https://podminky.urs.cz/item/CS_URS_2023_01/993111111"/>
    <hyperlink ref="F446" r:id="rId66" display="https://podminky.urs.cz/item/CS_URS_2023_01/993111119"/>
    <hyperlink ref="F451" r:id="rId67" display="https://podminky.urs.cz/item/CS_URS_2023_01/997013211"/>
    <hyperlink ref="F453" r:id="rId68" display="https://podminky.urs.cz/item/CS_URS_2023_01/997013501"/>
    <hyperlink ref="F455" r:id="rId69" display="https://podminky.urs.cz/item/CS_URS_2023_01/997013509"/>
    <hyperlink ref="F459" r:id="rId70" display="https://podminky.urs.cz/item/CS_URS_2023_01/997013609"/>
    <hyperlink ref="F462" r:id="rId71" display="https://podminky.urs.cz/item/CS_URS_2023_01/997013811"/>
    <hyperlink ref="F466" r:id="rId72" display="https://podminky.urs.cz/item/CS_URS_2023_01/998011001"/>
    <hyperlink ref="F470" r:id="rId73" display="https://podminky.urs.cz/item/CS_URS_2023_01/711113127"/>
    <hyperlink ref="F473" r:id="rId74" display="https://podminky.urs.cz/item/CS_URS_2023_01/711442559"/>
    <hyperlink ref="F480" r:id="rId75" display="https://podminky.urs.cz/item/CS_URS_2023_01/711161115"/>
    <hyperlink ref="F483" r:id="rId76" display="https://podminky.urs.cz/item/CS_URS_2023_01/711491176"/>
    <hyperlink ref="F486" r:id="rId77" display="https://podminky.urs.cz/item/CS_URS_2023_01/998711102"/>
    <hyperlink ref="F491" r:id="rId78" display="https://podminky.urs.cz/item/CS_URS_2023_01/741110002.1"/>
    <hyperlink ref="F494" r:id="rId79" display="https://podminky.urs.cz/item/CS_URS_2023_01/741112022"/>
    <hyperlink ref="F498" r:id="rId80" display="https://podminky.urs.cz/item/CS_URS_2023_01/741112801"/>
    <hyperlink ref="F500" r:id="rId81" display="https://podminky.urs.cz/item/CS_URS_2023_01/741122851"/>
    <hyperlink ref="F502" r:id="rId82" display="https://podminky.urs.cz/item/CS_URS_2023_01/741122122"/>
    <hyperlink ref="F506" r:id="rId83" display="https://podminky.urs.cz/item/CS_URS_2023_01/741130001"/>
    <hyperlink ref="F508" r:id="rId84" display="https://podminky.urs.cz/item/CS_URS_2023_01/741130021"/>
    <hyperlink ref="F510" r:id="rId85" display="https://podminky.urs.cz/item/CS_URS_2023_01/741372861"/>
    <hyperlink ref="F512" r:id="rId86" display="https://podminky.urs.cz/item/CS_URS_2023_01/741374900"/>
    <hyperlink ref="F515" r:id="rId87" display="https://podminky.urs.cz/item/CS_URS_2023_01/741372063"/>
    <hyperlink ref="F518" r:id="rId88" display="https://podminky.urs.cz/item/CS_URS_2023_01/741372152"/>
    <hyperlink ref="F521" r:id="rId89" display="https://podminky.urs.cz/item/CS_URS_2023_01/741372067"/>
    <hyperlink ref="F524" r:id="rId90" display="https://podminky.urs.cz/item/CS_URS_2023_01/741420001"/>
    <hyperlink ref="F530" r:id="rId91" display="https://podminky.urs.cz/item/CS_URS_2023_01/741420020"/>
    <hyperlink ref="F533" r:id="rId92" display="https://podminky.urs.cz/item/CS_URS_2023_01/741420051"/>
    <hyperlink ref="F536" r:id="rId93" display="https://podminky.urs.cz/item/CS_URS_2023_01/741421811"/>
    <hyperlink ref="F538" r:id="rId94" display="https://podminky.urs.cz/item/CS_URS_2023_01/741421873"/>
    <hyperlink ref="F540" r:id="rId95" display="https://podminky.urs.cz/item/CS_URS_2023_01/741810001"/>
    <hyperlink ref="F542" r:id="rId96" display="https://podminky.urs.cz/item/CS_URS_2023_01/741820001"/>
    <hyperlink ref="F544" r:id="rId97" display="https://podminky.urs.cz/item/CS_URS_2023_01/998741101"/>
    <hyperlink ref="F547" r:id="rId98" display="https://podminky.urs.cz/item/CS_URS_2023_01/751398822"/>
    <hyperlink ref="F549" r:id="rId99" display="https://podminky.urs.cz/item/CS_URS_2023_01/751398011"/>
    <hyperlink ref="F552" r:id="rId100" display="https://podminky.urs.cz/item/CS_URS_2023_01/751398022"/>
    <hyperlink ref="F556" r:id="rId101" display="https://podminky.urs.cz/item/CS_URS_2023_01/751398051"/>
    <hyperlink ref="F558" r:id="rId102" display="https://podminky.urs.cz/item/CS_URS_2023_01/998751101"/>
    <hyperlink ref="F561" r:id="rId103" display="https://podminky.urs.cz/item/CS_URS_2023_01/762512255"/>
    <hyperlink ref="F566" r:id="rId104" display="https://podminky.urs.cz/item/CS_URS_2023_01/998762101"/>
    <hyperlink ref="F569" r:id="rId105" display="https://podminky.urs.cz/item/CS_URS_2023_01/764002841"/>
    <hyperlink ref="F571" r:id="rId106" display="https://podminky.urs.cz/item/CS_URS_2023_01/764002851"/>
    <hyperlink ref="F573" r:id="rId107" display="https://podminky.urs.cz/item/CS_URS_2023_01/764215607"/>
    <hyperlink ref="F575" r:id="rId108" display="https://podminky.urs.cz/item/CS_URS_2023_01/764216605"/>
    <hyperlink ref="F582" r:id="rId109" display="https://podminky.urs.cz/item/CS_URS_2023_01/764218606"/>
    <hyperlink ref="F585" r:id="rId110" display="https://podminky.urs.cz/item/CS_URS_2023_01/764311605"/>
    <hyperlink ref="F587" r:id="rId111" display="https://podminky.urs.cz/item/CS_URS_2023_01/998764101"/>
    <hyperlink ref="F590" r:id="rId112" display="https://podminky.urs.cz/item/CS_URS_2023_01/766411821"/>
    <hyperlink ref="F593" r:id="rId113" display="https://podminky.urs.cz/item/CS_URS_2023_01/766694116"/>
    <hyperlink ref="F597" r:id="rId114" display="https://podminky.urs.cz/item/CS_URS_2023_01/998766101"/>
    <hyperlink ref="F605" r:id="rId115" display="https://podminky.urs.cz/item/CS_URS_2023_01/767531111"/>
    <hyperlink ref="F610" r:id="rId116" display="https://podminky.urs.cz/item/CS_URS_2023_01/998767101"/>
    <hyperlink ref="F613" r:id="rId117" display="https://podminky.urs.cz/item/CS_URS_2023_01/776212121"/>
    <hyperlink ref="F617" r:id="rId118" display="https://podminky.urs.cz/item/CS_URS_2023_01/998776101"/>
    <hyperlink ref="F620" r:id="rId119" display="https://podminky.urs.cz/item/CS_URS_2023_01/783301303"/>
    <hyperlink ref="F627" r:id="rId120" display="https://podminky.urs.cz/item/CS_URS_2023_01/783301313"/>
    <hyperlink ref="F629" r:id="rId121" display="https://podminky.urs.cz/item/CS_URS_2023_01/783301401"/>
    <hyperlink ref="F631" r:id="rId122" display="https://podminky.urs.cz/item/CS_URS_2023_01/783314201"/>
    <hyperlink ref="F633" r:id="rId123" display="https://podminky.urs.cz/item/CS_URS_2023_01/783315101"/>
    <hyperlink ref="F635" r:id="rId124" display="https://podminky.urs.cz/item/CS_URS_2023_01/783317101"/>
    <hyperlink ref="F638" r:id="rId125" display="https://podminky.urs.cz/item/CS_URS_2023_01/ost01"/>
    <hyperlink ref="F642" r:id="rId126" display="https://podminky.urs.cz/item/CS_URS_2023_01/012103000"/>
    <hyperlink ref="F645" r:id="rId127" display="https://podminky.urs.cz/item/CS_URS_2023_01/013244000"/>
    <hyperlink ref="F647" r:id="rId128" display="https://podminky.urs.cz/item/CS_URS_2023_01/013254000"/>
    <hyperlink ref="F650" r:id="rId129" display="https://podminky.urs.cz/item/CS_URS_2023_01/031203000"/>
    <hyperlink ref="F652" r:id="rId130" display="https://podminky.urs.cz/item/CS_URS_2023_01/032103000"/>
    <hyperlink ref="F654" r:id="rId131" display="https://podminky.urs.cz/item/CS_URS_2023_01/032903000"/>
    <hyperlink ref="F656" r:id="rId132" display="https://podminky.urs.cz/item/CS_URS_2023_01/033103000"/>
    <hyperlink ref="F658" r:id="rId133" display="https://podminky.urs.cz/item/CS_URS_2023_01/033203000"/>
    <hyperlink ref="F660" r:id="rId134" display="https://podminky.urs.cz/item/CS_URS_2023_01/034103000"/>
    <hyperlink ref="F662" r:id="rId135" display="https://podminky.urs.cz/item/CS_URS_2023_01/034503000"/>
    <hyperlink ref="F664" r:id="rId136" display="https://podminky.urs.cz/item/CS_URS_2023_01/039103000"/>
    <hyperlink ref="F666" r:id="rId137" display="https://podminky.urs.cz/item/CS_URS_2023_01/039203000"/>
    <hyperlink ref="F669" r:id="rId138" display="https://podminky.urs.cz/item/CS_URS_2023_01/041103000"/>
    <hyperlink ref="F671" r:id="rId139" display="https://podminky.urs.cz/item/CS_URS_2023_01/041203000"/>
    <hyperlink ref="F673" r:id="rId140" display="https://podminky.urs.cz/item/CS_URS_2023_01/041403000"/>
    <hyperlink ref="F675" r:id="rId141" display="https://podminky.urs.cz/item/CS_URS_2023_01/042503000"/>
    <hyperlink ref="F677" r:id="rId142" display="https://podminky.urs.cz/item/CS_URS_2023_01/042603000"/>
    <hyperlink ref="F679" r:id="rId143" display="https://podminky.urs.cz/item/CS_URS_2023_01/043194000"/>
    <hyperlink ref="F682" r:id="rId144" display="https://podminky.urs.cz/item/CS_URS_2023_01/044003000"/>
    <hyperlink ref="F684" r:id="rId145" display="https://podminky.urs.cz/item/CS_URS_2023_01/049303000"/>
    <hyperlink ref="F687" r:id="rId146" display="https://podminky.urs.cz/item/CS_URS_2023_01/09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Cicha | PRUKON</dc:creator>
  <cp:keywords/>
  <dc:description/>
  <cp:lastModifiedBy>Fryšová Ivana, Ing.</cp:lastModifiedBy>
  <dcterms:created xsi:type="dcterms:W3CDTF">2023-03-03T10:15:26Z</dcterms:created>
  <dcterms:modified xsi:type="dcterms:W3CDTF">2023-03-07T11:15:37Z</dcterms:modified>
  <cp:category/>
  <cp:version/>
  <cp:contentType/>
  <cp:contentStatus/>
</cp:coreProperties>
</file>