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E:\Dokumenty\opravy, akce pod smlouvama, projekty, soutěže\veřejné zakázky, soutěže\Soutěže\2023\opravy MK_2\"/>
    </mc:Choice>
  </mc:AlternateContent>
  <bookViews>
    <workbookView xWindow="0" yWindow="0" windowWidth="28800" windowHeight="12300" activeTab="1"/>
  </bookViews>
  <sheets>
    <sheet name="Rekapitulace stavby" sheetId="1" r:id="rId1"/>
    <sheet name="Mesto1105 - Propojka H-P ..." sheetId="2" r:id="rId2"/>
  </sheets>
  <definedNames>
    <definedName name="_xlnm._FilterDatabase" localSheetId="1" hidden="1">'Mesto1105 - Propojka H-P ...'!$C$121:$K$147</definedName>
    <definedName name="_xlnm.Print_Titles" localSheetId="1">'Mesto1105 - Propojka H-P ...'!$121:$121</definedName>
    <definedName name="_xlnm.Print_Titles" localSheetId="0">'Rekapitulace stavby'!$92:$92</definedName>
    <definedName name="_xlnm.Print_Area" localSheetId="1">'Mesto1105 - Propojka H-P ...'!$C$4:$J$76,'Mesto1105 - Propojka H-P ...'!$C$82:$J$105,'Mesto1105 - Propojka H-P ...'!$C$111:$K$147</definedName>
    <definedName name="_xlnm.Print_Area" localSheetId="0">'Rekapitulace stavby'!$D$4:$AO$76,'Rekapitulace stavby'!$C$82:$AQ$96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34" i="2" l="1"/>
  <c r="J133" i="2" s="1"/>
  <c r="BK132" i="2"/>
  <c r="BI132" i="2"/>
  <c r="BH132" i="2"/>
  <c r="BG132" i="2"/>
  <c r="BF132" i="2"/>
  <c r="T132" i="2"/>
  <c r="R132" i="2"/>
  <c r="P132" i="2"/>
  <c r="J132" i="2"/>
  <c r="BE132" i="2" s="1"/>
  <c r="J131" i="2" l="1"/>
  <c r="J10" i="2" l="1"/>
  <c r="J35" i="2" l="1"/>
  <c r="J34" i="2"/>
  <c r="AY95" i="1" s="1"/>
  <c r="J33" i="2"/>
  <c r="AX95" i="1" s="1"/>
  <c r="BI147" i="2"/>
  <c r="BH147" i="2"/>
  <c r="BG147" i="2"/>
  <c r="BF147" i="2"/>
  <c r="T147" i="2"/>
  <c r="T146" i="2" s="1"/>
  <c r="R147" i="2"/>
  <c r="R146" i="2" s="1"/>
  <c r="P147" i="2"/>
  <c r="P146" i="2" s="1"/>
  <c r="BI145" i="2"/>
  <c r="BH145" i="2"/>
  <c r="BG145" i="2"/>
  <c r="BF145" i="2"/>
  <c r="T145" i="2"/>
  <c r="T144" i="2" s="1"/>
  <c r="T143" i="2" s="1"/>
  <c r="R145" i="2"/>
  <c r="R144" i="2" s="1"/>
  <c r="P145" i="2"/>
  <c r="P144" i="2" s="1"/>
  <c r="BI142" i="2"/>
  <c r="BH142" i="2"/>
  <c r="BG142" i="2"/>
  <c r="BF142" i="2"/>
  <c r="T142" i="2"/>
  <c r="T141" i="2" s="1"/>
  <c r="R142" i="2"/>
  <c r="R141" i="2" s="1"/>
  <c r="P142" i="2"/>
  <c r="P141" i="2" s="1"/>
  <c r="BI140" i="2"/>
  <c r="BH140" i="2"/>
  <c r="BG140" i="2"/>
  <c r="BF140" i="2"/>
  <c r="T140" i="2"/>
  <c r="R140" i="2"/>
  <c r="P140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6" i="2"/>
  <c r="BH136" i="2"/>
  <c r="BG136" i="2"/>
  <c r="BF136" i="2"/>
  <c r="T136" i="2"/>
  <c r="R136" i="2"/>
  <c r="P136" i="2"/>
  <c r="BI134" i="2"/>
  <c r="BH134" i="2"/>
  <c r="BG134" i="2"/>
  <c r="BF134" i="2"/>
  <c r="T134" i="2"/>
  <c r="R134" i="2"/>
  <c r="P134" i="2"/>
  <c r="BI130" i="2"/>
  <c r="BH130" i="2"/>
  <c r="BG130" i="2"/>
  <c r="BF130" i="2"/>
  <c r="T130" i="2"/>
  <c r="R130" i="2"/>
  <c r="P130" i="2"/>
  <c r="BI129" i="2"/>
  <c r="BH129" i="2"/>
  <c r="BG129" i="2"/>
  <c r="BF129" i="2"/>
  <c r="T129" i="2"/>
  <c r="R129" i="2"/>
  <c r="P129" i="2"/>
  <c r="BI128" i="2"/>
  <c r="BH128" i="2"/>
  <c r="BG128" i="2"/>
  <c r="BF128" i="2"/>
  <c r="T128" i="2"/>
  <c r="R128" i="2"/>
  <c r="P128" i="2"/>
  <c r="BI127" i="2"/>
  <c r="BH127" i="2"/>
  <c r="BG127" i="2"/>
  <c r="BF127" i="2"/>
  <c r="T127" i="2"/>
  <c r="R127" i="2"/>
  <c r="P127" i="2"/>
  <c r="BI125" i="2"/>
  <c r="BH125" i="2"/>
  <c r="BG125" i="2"/>
  <c r="BF125" i="2"/>
  <c r="T125" i="2"/>
  <c r="T124" i="2" s="1"/>
  <c r="R125" i="2"/>
  <c r="R124" i="2" s="1"/>
  <c r="P125" i="2"/>
  <c r="P124" i="2" s="1"/>
  <c r="J119" i="2"/>
  <c r="F118" i="2"/>
  <c r="F116" i="2"/>
  <c r="E114" i="2"/>
  <c r="J90" i="2"/>
  <c r="F89" i="2"/>
  <c r="F87" i="2"/>
  <c r="E85" i="2"/>
  <c r="J19" i="2"/>
  <c r="E19" i="2"/>
  <c r="J118" i="2" s="1"/>
  <c r="J18" i="2"/>
  <c r="J16" i="2"/>
  <c r="E16" i="2"/>
  <c r="F119" i="2" s="1"/>
  <c r="J15" i="2"/>
  <c r="J87" i="2"/>
  <c r="L90" i="1"/>
  <c r="AM90" i="1"/>
  <c r="AM89" i="1"/>
  <c r="L89" i="1"/>
  <c r="AM87" i="1"/>
  <c r="L87" i="1"/>
  <c r="L85" i="1"/>
  <c r="L84" i="1"/>
  <c r="J129" i="2"/>
  <c r="BK142" i="2"/>
  <c r="J127" i="2"/>
  <c r="J145" i="2"/>
  <c r="AS94" i="1"/>
  <c r="BK139" i="2"/>
  <c r="BK128" i="2"/>
  <c r="J142" i="2"/>
  <c r="BK145" i="2"/>
  <c r="J128" i="2"/>
  <c r="J147" i="2"/>
  <c r="J137" i="2"/>
  <c r="BK129" i="2"/>
  <c r="BK140" i="2"/>
  <c r="BK127" i="2"/>
  <c r="BK137" i="2"/>
  <c r="BK125" i="2"/>
  <c r="J139" i="2"/>
  <c r="BK134" i="2"/>
  <c r="J136" i="2"/>
  <c r="J130" i="2"/>
  <c r="BK136" i="2"/>
  <c r="BK147" i="2"/>
  <c r="J125" i="2"/>
  <c r="J140" i="2"/>
  <c r="BK130" i="2"/>
  <c r="R143" i="2" l="1"/>
  <c r="P143" i="2"/>
  <c r="BK126" i="2"/>
  <c r="J126" i="2" s="1"/>
  <c r="J97" i="2" s="1"/>
  <c r="BK133" i="2"/>
  <c r="T135" i="2"/>
  <c r="P126" i="2"/>
  <c r="P133" i="2"/>
  <c r="P131" i="2" s="1"/>
  <c r="R135" i="2"/>
  <c r="T126" i="2"/>
  <c r="T133" i="2"/>
  <c r="T131" i="2" s="1"/>
  <c r="P135" i="2"/>
  <c r="R126" i="2"/>
  <c r="R133" i="2"/>
  <c r="R131" i="2" s="1"/>
  <c r="BK135" i="2"/>
  <c r="J135" i="2" s="1"/>
  <c r="J100" i="2" s="1"/>
  <c r="BK141" i="2"/>
  <c r="J141" i="2" s="1"/>
  <c r="J101" i="2" s="1"/>
  <c r="BK144" i="2"/>
  <c r="J144" i="2" s="1"/>
  <c r="BK146" i="2"/>
  <c r="J146" i="2" s="1"/>
  <c r="J104" i="2" s="1"/>
  <c r="BK124" i="2"/>
  <c r="J124" i="2"/>
  <c r="F90" i="2"/>
  <c r="J116" i="2"/>
  <c r="BE125" i="2"/>
  <c r="BE127" i="2"/>
  <c r="BE136" i="2"/>
  <c r="J89" i="2"/>
  <c r="BE130" i="2"/>
  <c r="BE137" i="2"/>
  <c r="BE140" i="2"/>
  <c r="BE128" i="2"/>
  <c r="BE129" i="2"/>
  <c r="BE134" i="2"/>
  <c r="BE139" i="2"/>
  <c r="BE147" i="2"/>
  <c r="BE142" i="2"/>
  <c r="BE145" i="2"/>
  <c r="F32" i="2"/>
  <c r="BA95" i="1" s="1"/>
  <c r="BA94" i="1" s="1"/>
  <c r="W30" i="1" s="1"/>
  <c r="F33" i="2"/>
  <c r="BB95" i="1" s="1"/>
  <c r="BB94" i="1" s="1"/>
  <c r="W31" i="1" s="1"/>
  <c r="F34" i="2"/>
  <c r="BC95" i="1" s="1"/>
  <c r="BC94" i="1" s="1"/>
  <c r="W32" i="1" s="1"/>
  <c r="J32" i="2"/>
  <c r="AW95" i="1" s="1"/>
  <c r="F35" i="2"/>
  <c r="BD95" i="1" s="1"/>
  <c r="BD94" i="1" s="1"/>
  <c r="W33" i="1" s="1"/>
  <c r="J103" i="2" l="1"/>
  <c r="J102" i="2" s="1"/>
  <c r="J143" i="2"/>
  <c r="J99" i="2"/>
  <c r="BK131" i="2"/>
  <c r="J98" i="2" s="1"/>
  <c r="J96" i="2"/>
  <c r="J123" i="2"/>
  <c r="J122" i="2" s="1"/>
  <c r="R123" i="2"/>
  <c r="R122" i="2" s="1"/>
  <c r="P123" i="2"/>
  <c r="P122" i="2" s="1"/>
  <c r="AU95" i="1" s="1"/>
  <c r="AU94" i="1" s="1"/>
  <c r="T123" i="2"/>
  <c r="T122" i="2" s="1"/>
  <c r="BK123" i="2"/>
  <c r="BK143" i="2"/>
  <c r="AY94" i="1"/>
  <c r="AW94" i="1"/>
  <c r="AK30" i="1" s="1"/>
  <c r="F31" i="2"/>
  <c r="AZ95" i="1" s="1"/>
  <c r="AZ94" i="1" s="1"/>
  <c r="W29" i="1" s="1"/>
  <c r="J31" i="2"/>
  <c r="AV95" i="1" s="1"/>
  <c r="AT95" i="1" s="1"/>
  <c r="AX94" i="1"/>
  <c r="J95" i="2" l="1"/>
  <c r="J94" i="2" s="1"/>
  <c r="BK122" i="2"/>
  <c r="AV94" i="1"/>
  <c r="AK29" i="1" s="1"/>
  <c r="J28" i="2" l="1"/>
  <c r="AG95" i="1" s="1"/>
  <c r="AG94" i="1" s="1"/>
  <c r="AT94" i="1"/>
  <c r="AN94" i="1" l="1"/>
  <c r="AK26" i="1"/>
  <c r="AK35" i="1" s="1"/>
  <c r="J37" i="2"/>
  <c r="AN95" i="1"/>
</calcChain>
</file>

<file path=xl/sharedStrings.xml><?xml version="1.0" encoding="utf-8"?>
<sst xmlns="http://schemas.openxmlformats.org/spreadsheetml/2006/main" count="518" uniqueCount="180">
  <si>
    <t>Export Komplet</t>
  </si>
  <si>
    <t/>
  </si>
  <si>
    <t>2.0</t>
  </si>
  <si>
    <t>False</t>
  </si>
  <si>
    <t>{9089e239-f24d-47c0-ba94-3a9c2fca902c}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</si>
  <si>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</si>
  <si>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</si>
  <si>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</si>
  <si>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</si>
  <si>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</si>
  <si>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</si>
  <si>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</si>
  <si>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</si>
  <si>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Stavba:</t>
  </si>
  <si>
    <t>Propojka H/P ABS ( Výletní - Podlesí)</t>
  </si>
  <si>
    <t>KSO:</t>
  </si>
  <si>
    <t>CC-CZ:</t>
  </si>
  <si>
    <t>Místo:</t>
  </si>
  <si>
    <t>Valašské Meziříčí</t>
  </si>
  <si>
    <t>Datum:</t>
  </si>
  <si>
    <t>Zadavatel:</t>
  </si>
  <si>
    <t>IČ:</t>
  </si>
  <si>
    <t>Město Valašské Meziříčí</t>
  </si>
  <si>
    <t>DIČ:</t>
  </si>
  <si>
    <t>Zhotovitel:</t>
  </si>
  <si>
    <t xml:space="preserve"> 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</si>
  <si>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</si>
  <si>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</si>
  <si>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</si>
  <si>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</si>
  <si>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</si>
  <si>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</si>
  <si>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</si>
  <si>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</si>
  <si>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</si>
  <si>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</si>
  <si>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</si>
  <si>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</si>
  <si>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</si>
  <si>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</si>
  <si>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</si>
  <si>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</si>
  <si>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</si>
  <si>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</si>
  <si>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</si>
  <si>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</si>
  <si>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</si>
  <si>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</si>
  <si>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</si>
  <si>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</si>
  <si>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</si>
  <si>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</si>
  <si>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</si>
  <si>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</si>
  <si>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</si>
  <si>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</si>
  <si>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</si>
  <si>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</si>
  <si>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</si>
  <si>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</si>
  <si>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</si>
  <si>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</si>
  <si>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</si>
  <si>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</si>
  <si>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</si>
  <si>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</si>
  <si>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</si>
  <si>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</si>
  <si>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</si>
  <si>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</si>
  <si>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</si>
  <si>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</si>
  <si>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</si>
  <si>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</si>
  <si>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</si>
  <si>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</si>
  <si>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</si>
  <si>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</si>
  <si>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</si>
  <si>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</si>
  <si>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</si>
  <si>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</si>
  <si>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</si>
  <si>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</si>
  <si>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</si>
  <si>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</si>
  <si>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</si>
  <si>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</si>
  <si>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</si>
  <si>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</si>
  <si>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</si>
  <si>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</si>
  <si>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</si>
  <si>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</si>
  <si>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</si>
  <si>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</si>
  <si>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</si>
  <si>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</si>
  <si>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</si>
  <si>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</si>
  <si>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</si>
  <si>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</si>
  <si>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</si>
  <si>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</si>
  <si>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</si>
  <si>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</si>
  <si>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</si>
  <si>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</si>
  <si>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</si>
  <si>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</si>
  <si>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</si>
  <si>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113154332</t>
  </si>
  <si>
    <t>Frézování živičného krytu tl 40 mm pruh š přes 1 do 2 m pl přes 1000 do 10000 m2 bez překážek v trase</t>
  </si>
  <si>
    <t>m2</t>
  </si>
  <si>
    <t>CS ÚRS 2023 01</t>
  </si>
  <si>
    <t>4</t>
  </si>
  <si>
    <t>580695438</t>
  </si>
  <si>
    <t>5</t>
  </si>
  <si>
    <t>Komunikace pozemní</t>
  </si>
  <si>
    <t>VV</t>
  </si>
  <si>
    <t>572243R01</t>
  </si>
  <si>
    <t>vyspravení neupravených výtluků ACP - vyrovnávky</t>
  </si>
  <si>
    <t>t</t>
  </si>
  <si>
    <t>-442799219</t>
  </si>
  <si>
    <t>573231111</t>
  </si>
  <si>
    <t>Postřik živičný spojovací ze silniční emulze v množství 0,70 kg/m2</t>
  </si>
  <si>
    <t>1535914690</t>
  </si>
  <si>
    <t>577144121</t>
  </si>
  <si>
    <t>Asfaltový beton vrstva obrusná ACO 11 (ABS) tř. I tl 50 mm š přes 3 m z nemodifikovaného asfaltu</t>
  </si>
  <si>
    <t>935463094</t>
  </si>
  <si>
    <t>599141111</t>
  </si>
  <si>
    <t>Vyplnění spár mezi silničními dílci živičnou zálivkou</t>
  </si>
  <si>
    <t>m</t>
  </si>
  <si>
    <t>-983615290</t>
  </si>
  <si>
    <t>9</t>
  </si>
  <si>
    <t>Ostatní konstrukce a práce, bourání</t>
  </si>
  <si>
    <t>919735112</t>
  </si>
  <si>
    <t>Řezání stávajícího živičného krytu hl přes 50 do 100 mm</t>
  </si>
  <si>
    <t>-124189998</t>
  </si>
  <si>
    <t>997</t>
  </si>
  <si>
    <t>Přesun sutě</t>
  </si>
  <si>
    <t>997221551</t>
  </si>
  <si>
    <t>Vodorovná doprava suti ze sypkých materiálů do 1 km</t>
  </si>
  <si>
    <t>-122242841</t>
  </si>
  <si>
    <t>997221559</t>
  </si>
  <si>
    <t>Příplatek ZKD 1 km u vodorovné dopravy suti ze sypkých materiálů</t>
  </si>
  <si>
    <t>-1170877935</t>
  </si>
  <si>
    <t>997221611</t>
  </si>
  <si>
    <t>Nakládání suti na dopravní prostředky pro vodorovnou dopravu</t>
  </si>
  <si>
    <t>-771939531</t>
  </si>
  <si>
    <t>997221645</t>
  </si>
  <si>
    <t>Poplatek za uložení na skládce (skládkovné) odpadu asfaltového bez dehtu kód odpadu 17 03 02</t>
  </si>
  <si>
    <t>1540284536</t>
  </si>
  <si>
    <t>998</t>
  </si>
  <si>
    <t>Přesun hmot</t>
  </si>
  <si>
    <t>998225111</t>
  </si>
  <si>
    <t>Přesun hmot pro pozemní komunikace s krytem z kamene, monolitickým betonovým nebo živičným</t>
  </si>
  <si>
    <t>1441403732</t>
  </si>
  <si>
    <t>VRN</t>
  </si>
  <si>
    <t>Vedlejší rozpočtové náklady</t>
  </si>
  <si>
    <t>VRN3</t>
  </si>
  <si>
    <t>Zařízení staveniště</t>
  </si>
  <si>
    <t>030001000</t>
  </si>
  <si>
    <t>kpl</t>
  </si>
  <si>
    <t>1024</t>
  </si>
  <si>
    <t>919345858</t>
  </si>
  <si>
    <t>VRN7</t>
  </si>
  <si>
    <t>Provozní vlivy</t>
  </si>
  <si>
    <t>072002000</t>
  </si>
  <si>
    <t>Silniční provoz-dočasné dopravní značení</t>
  </si>
  <si>
    <t>934164453</t>
  </si>
  <si>
    <t>84,7*19 'Přepočtené koeficientem množství</t>
  </si>
  <si>
    <t>Oprava MK Záhumení</t>
  </si>
  <si>
    <t>8</t>
  </si>
  <si>
    <t>Trubní vedení</t>
  </si>
  <si>
    <t>899231111</t>
  </si>
  <si>
    <t>Výšková úprava uličního vstupu nebo vpusti do 200 mm zvýšením mříže</t>
  </si>
  <si>
    <t>kus</t>
  </si>
  <si>
    <t>-1849724975</t>
  </si>
  <si>
    <t xml:space="preserve">    8 - Trubní vedení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</si>
</sst>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theme="9" tint="0.79998168889431442"/>
        <bgColor indexed="64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7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0" fillId="0" borderId="4" xfId="0" applyBorder="1"/>
    <xf numFmtId="0" fontId="0" fillId="0" borderId="3" xfId="0" applyBorder="1" applyAlignment="1">
      <alignment vertical="center"/>
    </xf>
    <xf numFmtId="0" fontId="13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5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8" fillId="4" borderId="0" xfId="0" applyFont="1" applyFill="1" applyAlignment="1">
      <alignment horizontal="center" vertical="center"/>
    </xf>
    <xf numFmtId="0" fontId="19" fillId="0" borderId="16" xfId="0" applyFont="1" applyBorder="1" applyAlignment="1">
      <alignment horizontal="center" vertical="center" wrapText="1"/>
    </xf>
    <xf numFmtId="0" fontId="19" fillId="0" borderId="17" xfId="0" applyFont="1" applyBorder="1" applyAlignment="1">
      <alignment horizontal="center" vertical="center" wrapText="1"/>
    </xf>
    <xf numFmtId="0" fontId="19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4" fontId="16" fillId="0" borderId="14" xfId="0" applyNumberFormat="1" applyFont="1" applyBorder="1" applyAlignment="1">
      <alignment vertical="center"/>
    </xf>
    <xf numFmtId="4" fontId="16" fillId="0" borderId="0" xfId="0" applyNumberFormat="1" applyFont="1" applyAlignment="1">
      <alignment vertical="center"/>
    </xf>
    <xf numFmtId="166" fontId="16" fillId="0" borderId="0" xfId="0" applyNumberFormat="1" applyFont="1" applyAlignment="1">
      <alignment vertical="center"/>
    </xf>
    <xf numFmtId="4" fontId="16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9" xfId="0" applyNumberFormat="1" applyFont="1" applyBorder="1" applyAlignment="1">
      <alignment vertical="center"/>
    </xf>
    <xf numFmtId="4" fontId="24" fillId="0" borderId="20" xfId="0" applyNumberFormat="1" applyFont="1" applyBorder="1" applyAlignment="1">
      <alignment vertical="center"/>
    </xf>
    <xf numFmtId="166" fontId="24" fillId="0" borderId="20" xfId="0" applyNumberFormat="1" applyFont="1" applyBorder="1" applyAlignment="1">
      <alignment vertical="center"/>
    </xf>
    <xf numFmtId="4" fontId="24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0" fillId="0" borderId="3" xfId="0" applyBorder="1" applyAlignment="1" applyProtection="1">
      <alignment vertical="center"/>
      <protection locked="0"/>
    </xf>
    <xf numFmtId="14" fontId="2" fillId="0" borderId="0" xfId="0" applyNumberFormat="1" applyFont="1" applyAlignment="1">
      <alignment horizontal="left" vertical="center"/>
    </xf>
    <xf numFmtId="4" fontId="18" fillId="5" borderId="22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0" xfId="0" applyBorder="1" applyAlignment="1" applyProtection="1">
      <alignment vertical="center"/>
      <protection locked="0"/>
    </xf>
    <xf numFmtId="0" fontId="6" fillId="0" borderId="0" xfId="0" applyFont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0" fillId="0" borderId="0" xfId="0" applyAlignment="1" applyProtection="1">
      <alignment horizontal="center" vertical="center" wrapText="1"/>
      <protection locked="0"/>
    </xf>
    <xf numFmtId="4" fontId="28" fillId="0" borderId="0" xfId="0" applyNumberFormat="1" applyFont="1" applyAlignment="1" applyProtection="1">
      <alignment vertical="center"/>
      <protection locked="0"/>
    </xf>
    <xf numFmtId="0" fontId="8" fillId="0" borderId="3" xfId="0" applyFont="1" applyBorder="1" applyProtection="1">
      <protection locked="0"/>
    </xf>
    <xf numFmtId="0" fontId="8" fillId="0" borderId="0" xfId="0" applyFont="1" applyProtection="1">
      <protection locked="0"/>
    </xf>
    <xf numFmtId="0" fontId="8" fillId="0" borderId="0" xfId="0" applyFont="1" applyAlignment="1" applyProtection="1">
      <alignment horizontal="left"/>
      <protection locked="0"/>
    </xf>
    <xf numFmtId="0" fontId="8" fillId="0" borderId="14" xfId="0" applyFont="1" applyBorder="1" applyProtection="1">
      <protection locked="0"/>
    </xf>
    <xf numFmtId="166" fontId="8" fillId="0" borderId="0" xfId="0" applyNumberFormat="1" applyFont="1" applyProtection="1">
      <protection locked="0"/>
    </xf>
    <xf numFmtId="166" fontId="8" fillId="0" borderId="15" xfId="0" applyNumberFormat="1" applyFont="1" applyBorder="1" applyProtection="1">
      <protection locked="0"/>
    </xf>
    <xf numFmtId="0" fontId="8" fillId="0" borderId="0" xfId="0" applyFont="1" applyAlignment="1" applyProtection="1">
      <alignment horizontal="center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9" fillId="0" borderId="14" xfId="0" applyFont="1" applyBorder="1" applyAlignment="1" applyProtection="1">
      <alignment horizontal="left" vertical="center"/>
      <protection locked="0"/>
    </xf>
    <xf numFmtId="0" fontId="19" fillId="0" borderId="0" xfId="0" applyFont="1" applyAlignment="1" applyProtection="1">
      <alignment horizontal="center" vertical="center"/>
      <protection locked="0"/>
    </xf>
    <xf numFmtId="166" fontId="19" fillId="0" borderId="0" xfId="0" applyNumberFormat="1" applyFont="1" applyAlignment="1" applyProtection="1">
      <alignment vertical="center"/>
      <protection locked="0"/>
    </xf>
    <xf numFmtId="166" fontId="19" fillId="0" borderId="15" xfId="0" applyNumberFormat="1" applyFont="1" applyBorder="1" applyAlignment="1" applyProtection="1">
      <alignment vertical="center"/>
      <protection locked="0"/>
    </xf>
    <xf numFmtId="0" fontId="18" fillId="0" borderId="0" xfId="0" applyFont="1" applyAlignment="1" applyProtection="1">
      <alignment horizontal="left" vertical="center"/>
      <protection locked="0"/>
    </xf>
    <xf numFmtId="4" fontId="0" fillId="0" borderId="0" xfId="0" applyNumberFormat="1" applyAlignment="1" applyProtection="1">
      <alignment vertical="center"/>
      <protection locked="0"/>
    </xf>
    <xf numFmtId="0" fontId="9" fillId="0" borderId="3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 applyProtection="1">
      <alignment vertical="center"/>
      <protection locked="0"/>
    </xf>
    <xf numFmtId="0" fontId="9" fillId="0" borderId="15" xfId="0" applyFont="1" applyBorder="1" applyAlignment="1" applyProtection="1">
      <alignment vertical="center"/>
      <protection locked="0"/>
    </xf>
    <xf numFmtId="0" fontId="9" fillId="0" borderId="0" xfId="0" applyFont="1" applyAlignment="1" applyProtection="1">
      <alignment horizontal="left" vertical="center"/>
      <protection locked="0"/>
    </xf>
    <xf numFmtId="0" fontId="19" fillId="0" borderId="19" xfId="0" applyFont="1" applyBorder="1" applyAlignment="1" applyProtection="1">
      <alignment horizontal="left" vertical="center"/>
      <protection locked="0"/>
    </xf>
    <xf numFmtId="0" fontId="19" fillId="0" borderId="20" xfId="0" applyFont="1" applyBorder="1" applyAlignment="1" applyProtection="1">
      <alignment horizontal="center" vertical="center"/>
      <protection locked="0"/>
    </xf>
    <xf numFmtId="166" fontId="19" fillId="0" borderId="20" xfId="0" applyNumberFormat="1" applyFont="1" applyBorder="1" applyAlignment="1" applyProtection="1">
      <alignment vertical="center"/>
      <protection locked="0"/>
    </xf>
    <xf numFmtId="166" fontId="19" fillId="0" borderId="21" xfId="0" applyNumberFormat="1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center"/>
    </xf>
    <xf numFmtId="0" fontId="0" fillId="0" borderId="2" xfId="0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horizontal="center" vertical="center" wrapText="1"/>
    </xf>
    <xf numFmtId="0" fontId="18" fillId="4" borderId="16" xfId="0" applyFont="1" applyFill="1" applyBorder="1" applyAlignment="1" applyProtection="1">
      <alignment horizontal="center" vertical="center" wrapText="1"/>
    </xf>
    <xf numFmtId="0" fontId="18" fillId="4" borderId="17" xfId="0" applyFont="1" applyFill="1" applyBorder="1" applyAlignment="1" applyProtection="1">
      <alignment horizontal="center" vertical="center" wrapText="1"/>
    </xf>
    <xf numFmtId="0" fontId="18" fillId="4" borderId="18" xfId="0" applyFont="1" applyFill="1" applyBorder="1" applyAlignment="1" applyProtection="1">
      <alignment horizontal="center" vertical="center" wrapText="1"/>
    </xf>
    <xf numFmtId="0" fontId="20" fillId="0" borderId="0" xfId="0" applyFont="1" applyAlignment="1" applyProtection="1">
      <alignment horizontal="left" vertical="center"/>
    </xf>
    <xf numFmtId="4" fontId="20" fillId="0" borderId="0" xfId="0" applyNumberFormat="1" applyFont="1" applyProtection="1"/>
    <xf numFmtId="0" fontId="8" fillId="0" borderId="3" xfId="0" applyFont="1" applyBorder="1" applyProtection="1"/>
    <xf numFmtId="0" fontId="8" fillId="0" borderId="0" xfId="0" applyFo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Protection="1"/>
    <xf numFmtId="0" fontId="7" fillId="0" borderId="0" xfId="0" applyFont="1" applyAlignment="1" applyProtection="1">
      <alignment horizontal="left"/>
    </xf>
    <xf numFmtId="4" fontId="7" fillId="0" borderId="0" xfId="0" applyNumberFormat="1" applyFont="1" applyProtection="1"/>
    <xf numFmtId="0" fontId="18" fillId="0" borderId="22" xfId="0" applyFont="1" applyBorder="1" applyAlignment="1" applyProtection="1">
      <alignment horizontal="center" vertical="center"/>
    </xf>
    <xf numFmtId="49" fontId="18" fillId="0" borderId="22" xfId="0" applyNumberFormat="1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left" vertical="center" wrapText="1"/>
    </xf>
    <xf numFmtId="0" fontId="18" fillId="0" borderId="22" xfId="0" applyFont="1" applyBorder="1" applyAlignment="1" applyProtection="1">
      <alignment horizontal="center" vertical="center" wrapText="1"/>
    </xf>
    <xf numFmtId="167" fontId="18" fillId="0" borderId="22" xfId="0" applyNumberFormat="1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0" fillId="0" borderId="10" xfId="0" applyBorder="1" applyAlignment="1" applyProtection="1">
      <alignment vertical="center"/>
    </xf>
    <xf numFmtId="4" fontId="18" fillId="0" borderId="22" xfId="0" applyNumberFormat="1" applyFont="1" applyBorder="1" applyAlignment="1" applyProtection="1">
      <alignment vertical="center"/>
    </xf>
    <xf numFmtId="0" fontId="0" fillId="0" borderId="0" xfId="0" applyProtection="1"/>
    <xf numFmtId="0" fontId="9" fillId="0" borderId="0" xfId="0" applyFont="1" applyFill="1" applyAlignment="1" applyProtection="1">
      <alignment vertical="center"/>
      <protection locked="0"/>
    </xf>
    <xf numFmtId="0" fontId="26" fillId="0" borderId="0" xfId="0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0" fillId="0" borderId="9" xfId="0" applyBorder="1" applyAlignment="1" applyProtection="1">
      <alignment vertical="center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vertical="center"/>
    </xf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0" xfId="0" applyFont="1" applyFill="1" applyAlignment="1">
      <alignment horizontal="center" vertical="center"/>
    </xf>
    <xf numFmtId="0" fontId="0" fillId="0" borderId="0" xfId="0"/>
    <xf numFmtId="0" fontId="18" fillId="4" borderId="6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left" vertical="center"/>
    </xf>
    <xf numFmtId="0" fontId="18" fillId="4" borderId="7" xfId="0" applyFont="1" applyFill="1" applyBorder="1" applyAlignment="1">
      <alignment horizontal="center" vertical="center"/>
    </xf>
    <xf numFmtId="0" fontId="18" fillId="4" borderId="7" xfId="0" applyFont="1" applyFill="1" applyBorder="1" applyAlignment="1">
      <alignment horizontal="right" vertical="center"/>
    </xf>
    <xf numFmtId="0" fontId="18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left" vertical="center"/>
    </xf>
    <xf numFmtId="0" fontId="17" fillId="0" borderId="14" xfId="0" applyFont="1" applyBorder="1" applyAlignment="1">
      <alignment horizontal="left" vertical="center"/>
    </xf>
    <xf numFmtId="0" fontId="17" fillId="0" borderId="0" xfId="0" applyFont="1" applyAlignment="1">
      <alignment horizontal="left" vertical="center"/>
    </xf>
    <xf numFmtId="4" fontId="14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4" fontId="23" fillId="0" borderId="0" xfId="0" applyNumberFormat="1" applyFont="1" applyAlignment="1">
      <alignment vertical="center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left" vertical="center" wrapText="1"/>
    </xf>
    <xf numFmtId="4" fontId="20" fillId="0" borderId="0" xfId="0" applyNumberFormat="1" applyFont="1" applyAlignment="1">
      <alignment horizontal="right" vertical="center"/>
    </xf>
    <xf numFmtId="4" fontId="20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3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3" fillId="0" borderId="0" xfId="0" applyFont="1" applyAlignment="1" applyProtection="1">
      <alignment horizontal="left" vertical="center" wrapText="1"/>
    </xf>
    <xf numFmtId="0" fontId="0" fillId="0" borderId="0" xfId="0" applyAlignment="1" applyProtection="1">
      <alignment vertical="center"/>
    </xf>
    <xf numFmtId="0" fontId="11" fillId="2" borderId="0" xfId="0" applyFont="1" applyFill="1" applyAlignment="1" applyProtection="1">
      <alignment horizontal="center" vertical="center"/>
    </xf>
    <xf numFmtId="0" fontId="0" fillId="0" borderId="0" xfId="0" applyProtection="1"/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2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Alignment="1" applyProtection="1">
      <alignment vertical="center" wrapText="1"/>
    </xf>
    <xf numFmtId="0" fontId="0" fillId="0" borderId="3" xfId="0" applyBorder="1" applyAlignment="1" applyProtection="1">
      <alignment vertical="center" wrapText="1"/>
    </xf>
    <xf numFmtId="0" fontId="2" fillId="0" borderId="0" xfId="0" applyFont="1" applyAlignment="1" applyProtection="1">
      <alignment horizontal="left" vertical="center" wrapText="1"/>
    </xf>
    <xf numFmtId="0" fontId="0" fillId="0" borderId="12" xfId="0" applyBorder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right" vertical="center"/>
    </xf>
    <xf numFmtId="0" fontId="17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0" fillId="4" borderId="7" xfId="0" applyFill="1" applyBorder="1" applyAlignment="1" applyProtection="1">
      <alignment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ill="1" applyBorder="1" applyAlignment="1" applyProtection="1">
      <alignment vertical="center"/>
    </xf>
    <xf numFmtId="0" fontId="15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18" fillId="4" borderId="0" xfId="0" applyFont="1" applyFill="1" applyAlignment="1" applyProtection="1">
      <alignment horizontal="left" vertical="center"/>
    </xf>
    <xf numFmtId="0" fontId="18" fillId="4" borderId="0" xfId="0" applyFont="1" applyFill="1" applyAlignment="1" applyProtection="1">
      <alignment horizontal="right" vertical="center"/>
    </xf>
    <xf numFmtId="0" fontId="19" fillId="0" borderId="16" xfId="0" applyFont="1" applyBorder="1" applyAlignment="1" applyProtection="1">
      <alignment horizontal="center" vertical="center" wrapText="1"/>
    </xf>
    <xf numFmtId="0" fontId="19" fillId="0" borderId="17" xfId="0" applyFont="1" applyBorder="1" applyAlignment="1" applyProtection="1">
      <alignment horizontal="center" vertical="center" wrapText="1"/>
    </xf>
    <xf numFmtId="0" fontId="19" fillId="0" borderId="18" xfId="0" applyFont="1" applyBorder="1" applyAlignment="1" applyProtection="1">
      <alignment horizontal="center" vertical="center" wrapText="1"/>
    </xf>
    <xf numFmtId="0" fontId="0" fillId="0" borderId="11" xfId="0" applyBorder="1" applyAlignment="1" applyProtection="1">
      <alignment vertical="center"/>
    </xf>
    <xf numFmtId="166" fontId="27" fillId="0" borderId="12" xfId="0" applyNumberFormat="1" applyFont="1" applyBorder="1" applyProtection="1"/>
    <xf numFmtId="166" fontId="27" fillId="0" borderId="13" xfId="0" applyNumberFormat="1" applyFont="1" applyBorder="1" applyProtection="1"/>
    <xf numFmtId="0" fontId="8" fillId="0" borderId="14" xfId="0" applyFont="1" applyBorder="1" applyProtection="1"/>
    <xf numFmtId="166" fontId="8" fillId="0" borderId="0" xfId="0" applyNumberFormat="1" applyFont="1" applyProtection="1"/>
    <xf numFmtId="166" fontId="8" fillId="0" borderId="15" xfId="0" applyNumberFormat="1" applyFont="1" applyBorder="1" applyProtection="1"/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topLeftCell="A76" workbookViewId="0">
      <selection activeCell="X21" sqref="X21"/>
    </sheetView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7" t="s">
        <v>0</v>
      </c>
      <c r="AZ1" s="7" t="s">
        <v>1</v>
      </c>
      <c r="BA1" s="7" t="s">
        <v>2</v>
      </c>
      <c r="BB1" s="7" t="s">
        <v>1</v>
      </c>
      <c r="BT1" s="7" t="s">
        <v>3</v>
      </c>
      <c r="BU1" s="7" t="s">
        <v>3</v>
      </c>
      <c r="BV1" s="7" t="s">
        <v>4</v>
      </c>
    </row>
    <row r="2" spans="1:74" ht="36.950000000000003" customHeight="1">
      <c r="AR2" s="151" t="s">
        <v>5</v>
      </c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S2" s="8" t="s">
        <v>6</v>
      </c>
      <c r="BT2" s="8" t="s">
        <v>7</v>
      </c>
    </row>
    <row r="3" spans="1:74" ht="6.95" customHeight="1">
      <c r="B3" s="9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  <c r="Z3" s="10"/>
      <c r="AA3" s="10"/>
      <c r="AB3" s="10"/>
      <c r="AC3" s="10"/>
      <c r="AD3" s="10"/>
      <c r="AE3" s="10"/>
      <c r="AF3" s="10"/>
      <c r="AG3" s="10"/>
      <c r="AH3" s="10"/>
      <c r="AI3" s="10"/>
      <c r="AJ3" s="10"/>
      <c r="AK3" s="10"/>
      <c r="AL3" s="10"/>
      <c r="AM3" s="10"/>
      <c r="AN3" s="10"/>
      <c r="AO3" s="10"/>
      <c r="AP3" s="10"/>
      <c r="AQ3" s="10"/>
      <c r="AR3" s="11"/>
      <c r="BS3" s="8" t="s">
        <v>6</v>
      </c>
      <c r="BT3" s="8" t="s">
        <v>8</v>
      </c>
    </row>
    <row r="4" spans="1:74" ht="24.95" customHeight="1">
      <c r="B4" s="11"/>
      <c r="D4" s="12" t="s">
        <v>9</v>
      </c>
      <c r="AR4" s="11"/>
      <c r="AS4" s="13" t="s">
        <v>10</v>
      </c>
      <c r="BS4" s="8" t="s">
        <v>11</v>
      </c>
    </row>
    <row r="5" spans="1:74" ht="12" customHeight="1">
      <c r="B5" s="11"/>
      <c r="D5" s="14" t="s">
        <v>12</v>
      </c>
      <c r="K5" s="179"/>
      <c r="L5" s="152"/>
      <c r="M5" s="152"/>
      <c r="N5" s="152"/>
      <c r="O5" s="152"/>
      <c r="P5" s="152"/>
      <c r="Q5" s="152"/>
      <c r="R5" s="152"/>
      <c r="S5" s="152"/>
      <c r="T5" s="152"/>
      <c r="U5" s="152"/>
      <c r="V5" s="152"/>
      <c r="W5" s="152"/>
      <c r="X5" s="152"/>
      <c r="Y5" s="152"/>
      <c r="Z5" s="152"/>
      <c r="AA5" s="152"/>
      <c r="AB5" s="152"/>
      <c r="AC5" s="152"/>
      <c r="AD5" s="152"/>
      <c r="AE5" s="152"/>
      <c r="AF5" s="152"/>
      <c r="AG5" s="152"/>
      <c r="AH5" s="152"/>
      <c r="AI5" s="152"/>
      <c r="AJ5" s="152"/>
      <c r="AR5" s="11"/>
      <c r="BS5" s="8" t="s">
        <v>6</v>
      </c>
    </row>
    <row r="6" spans="1:74" ht="36.950000000000003" customHeight="1">
      <c r="B6" s="11"/>
      <c r="D6" s="16" t="s">
        <v>13</v>
      </c>
      <c r="K6" s="180" t="s">
        <v>172</v>
      </c>
      <c r="L6" s="152"/>
      <c r="M6" s="152"/>
      <c r="N6" s="152"/>
      <c r="O6" s="152"/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  <c r="AB6" s="152"/>
      <c r="AC6" s="152"/>
      <c r="AD6" s="152"/>
      <c r="AE6" s="152"/>
      <c r="AF6" s="152"/>
      <c r="AG6" s="152"/>
      <c r="AH6" s="152"/>
      <c r="AI6" s="152"/>
      <c r="AJ6" s="152"/>
      <c r="AR6" s="11"/>
      <c r="BS6" s="8" t="s">
        <v>6</v>
      </c>
    </row>
    <row r="7" spans="1:74" ht="12" customHeight="1">
      <c r="B7" s="11"/>
      <c r="D7" s="17" t="s">
        <v>15</v>
      </c>
      <c r="K7" s="15" t="s">
        <v>1</v>
      </c>
      <c r="AK7" s="17" t="s">
        <v>16</v>
      </c>
      <c r="AN7" s="15" t="s">
        <v>1</v>
      </c>
      <c r="AR7" s="11"/>
      <c r="BS7" s="8" t="s">
        <v>6</v>
      </c>
    </row>
    <row r="8" spans="1:74" ht="12" customHeight="1">
      <c r="B8" s="11"/>
      <c r="D8" s="17" t="s">
        <v>17</v>
      </c>
      <c r="K8" s="15" t="s">
        <v>18</v>
      </c>
      <c r="AK8" s="17" t="s">
        <v>19</v>
      </c>
      <c r="AN8" s="67">
        <v>45040</v>
      </c>
      <c r="AR8" s="11"/>
      <c r="BS8" s="8" t="s">
        <v>6</v>
      </c>
    </row>
    <row r="9" spans="1:74" ht="14.45" customHeight="1">
      <c r="B9" s="11"/>
      <c r="AR9" s="11"/>
      <c r="BS9" s="8" t="s">
        <v>6</v>
      </c>
    </row>
    <row r="10" spans="1:74" ht="12" customHeight="1">
      <c r="B10" s="11"/>
      <c r="D10" s="17" t="s">
        <v>20</v>
      </c>
      <c r="AK10" s="17" t="s">
        <v>21</v>
      </c>
      <c r="AN10" s="15" t="s">
        <v>1</v>
      </c>
      <c r="AR10" s="11"/>
      <c r="BS10" s="8" t="s">
        <v>6</v>
      </c>
    </row>
    <row r="11" spans="1:74" ht="18.399999999999999" customHeight="1">
      <c r="B11" s="11"/>
      <c r="E11" s="15" t="s">
        <v>22</v>
      </c>
      <c r="AK11" s="17" t="s">
        <v>23</v>
      </c>
      <c r="AN11" s="15" t="s">
        <v>1</v>
      </c>
      <c r="AR11" s="11"/>
      <c r="BS11" s="8" t="s">
        <v>6</v>
      </c>
    </row>
    <row r="12" spans="1:74" ht="6.95" customHeight="1">
      <c r="B12" s="11"/>
      <c r="AR12" s="11"/>
      <c r="BS12" s="8" t="s">
        <v>6</v>
      </c>
    </row>
    <row r="13" spans="1:74" ht="12" customHeight="1">
      <c r="B13" s="11"/>
      <c r="D13" s="17" t="s">
        <v>24</v>
      </c>
      <c r="AK13" s="17" t="s">
        <v>21</v>
      </c>
      <c r="AN13" s="15" t="s">
        <v>1</v>
      </c>
      <c r="AR13" s="11"/>
      <c r="BS13" s="8" t="s">
        <v>6</v>
      </c>
    </row>
    <row r="14" spans="1:74" ht="12.75">
      <c r="B14" s="11"/>
      <c r="E14" s="15"/>
      <c r="AK14" s="17" t="s">
        <v>23</v>
      </c>
      <c r="AN14" s="15" t="s">
        <v>1</v>
      </c>
      <c r="AR14" s="11"/>
      <c r="BS14" s="8" t="s">
        <v>6</v>
      </c>
    </row>
    <row r="15" spans="1:74" ht="6.95" customHeight="1">
      <c r="B15" s="11"/>
      <c r="AR15" s="11"/>
      <c r="BS15" s="8" t="s">
        <v>3</v>
      </c>
    </row>
    <row r="16" spans="1:74" ht="12" customHeight="1">
      <c r="B16" s="11"/>
      <c r="D16" s="17" t="s">
        <v>26</v>
      </c>
      <c r="AK16" s="17" t="s">
        <v>21</v>
      </c>
      <c r="AN16" s="15" t="s">
        <v>1</v>
      </c>
      <c r="AR16" s="11"/>
      <c r="BS16" s="8" t="s">
        <v>3</v>
      </c>
    </row>
    <row r="17" spans="2:71" ht="18.399999999999999" customHeight="1">
      <c r="B17" s="11"/>
      <c r="E17" s="15" t="s">
        <v>25</v>
      </c>
      <c r="AK17" s="17" t="s">
        <v>23</v>
      </c>
      <c r="AN17" s="15" t="s">
        <v>1</v>
      </c>
      <c r="AR17" s="11"/>
      <c r="BS17" s="8" t="s">
        <v>27</v>
      </c>
    </row>
    <row r="18" spans="2:71" ht="6.95" customHeight="1">
      <c r="B18" s="11"/>
      <c r="AR18" s="11"/>
      <c r="BS18" s="8" t="s">
        <v>6</v>
      </c>
    </row>
    <row r="19" spans="2:71" ht="12" customHeight="1">
      <c r="B19" s="11"/>
      <c r="D19" s="17" t="s">
        <v>28</v>
      </c>
      <c r="AK19" s="17" t="s">
        <v>21</v>
      </c>
      <c r="AN19" s="15" t="s">
        <v>1</v>
      </c>
      <c r="AR19" s="11"/>
      <c r="BS19" s="8" t="s">
        <v>6</v>
      </c>
    </row>
    <row r="20" spans="2:71" ht="18.399999999999999" customHeight="1">
      <c r="B20" s="11"/>
      <c r="E20" s="15"/>
      <c r="AK20" s="17" t="s">
        <v>23</v>
      </c>
      <c r="AN20" s="15" t="s">
        <v>1</v>
      </c>
      <c r="AR20" s="11"/>
      <c r="BS20" s="8" t="s">
        <v>27</v>
      </c>
    </row>
    <row r="21" spans="2:71" ht="6.95" customHeight="1">
      <c r="B21" s="11"/>
      <c r="AR21" s="11"/>
    </row>
    <row r="22" spans="2:71" ht="12" customHeight="1">
      <c r="B22" s="11"/>
      <c r="D22" s="17" t="s">
        <v>29</v>
      </c>
      <c r="AR22" s="11"/>
    </row>
    <row r="23" spans="2:71" ht="16.5" customHeight="1">
      <c r="B23" s="11"/>
      <c r="E23" s="181" t="s">
        <v>1</v>
      </c>
      <c r="F23" s="181"/>
      <c r="G23" s="181"/>
      <c r="H23" s="181"/>
      <c r="I23" s="181"/>
      <c r="J23" s="181"/>
      <c r="K23" s="181"/>
      <c r="L23" s="181"/>
      <c r="M23" s="181"/>
      <c r="N23" s="181"/>
      <c r="O23" s="181"/>
      <c r="P23" s="181"/>
      <c r="Q23" s="181"/>
      <c r="R23" s="181"/>
      <c r="S23" s="181"/>
      <c r="T23" s="181"/>
      <c r="U23" s="181"/>
      <c r="V23" s="181"/>
      <c r="W23" s="181"/>
      <c r="X23" s="181"/>
      <c r="Y23" s="181"/>
      <c r="Z23" s="181"/>
      <c r="AA23" s="181"/>
      <c r="AB23" s="181"/>
      <c r="AC23" s="181"/>
      <c r="AD23" s="181"/>
      <c r="AE23" s="181"/>
      <c r="AF23" s="181"/>
      <c r="AG23" s="181"/>
      <c r="AH23" s="181"/>
      <c r="AI23" s="181"/>
      <c r="AJ23" s="181"/>
      <c r="AK23" s="181"/>
      <c r="AL23" s="181"/>
      <c r="AM23" s="181"/>
      <c r="AN23" s="181"/>
      <c r="AR23" s="11"/>
    </row>
    <row r="24" spans="2:71" ht="6.95" customHeight="1">
      <c r="B24" s="11"/>
      <c r="AR24" s="11"/>
    </row>
    <row r="25" spans="2:71" ht="6.95" customHeight="1">
      <c r="B25" s="11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8"/>
      <c r="AA25" s="18"/>
      <c r="AB25" s="18"/>
      <c r="AC25" s="18"/>
      <c r="AD25" s="18"/>
      <c r="AE25" s="18"/>
      <c r="AF25" s="18"/>
      <c r="AG25" s="18"/>
      <c r="AH25" s="18"/>
      <c r="AI25" s="18"/>
      <c r="AJ25" s="18"/>
      <c r="AK25" s="18"/>
      <c r="AL25" s="18"/>
      <c r="AM25" s="18"/>
      <c r="AN25" s="18"/>
      <c r="AO25" s="18"/>
      <c r="AR25" s="11"/>
    </row>
    <row r="26" spans="2:71" s="1" customFormat="1" ht="25.9" customHeight="1">
      <c r="B26" s="19"/>
      <c r="D26" s="20" t="s">
        <v>30</v>
      </c>
      <c r="E26" s="21"/>
      <c r="F26" s="21"/>
      <c r="G26" s="21"/>
      <c r="H26" s="21"/>
      <c r="I26" s="21"/>
      <c r="J26" s="21"/>
      <c r="K26" s="21"/>
      <c r="L26" s="21"/>
      <c r="M26" s="21"/>
      <c r="N26" s="21"/>
      <c r="O26" s="21"/>
      <c r="P26" s="21"/>
      <c r="Q26" s="21"/>
      <c r="R26" s="21"/>
      <c r="S26" s="21"/>
      <c r="T26" s="21"/>
      <c r="U26" s="21"/>
      <c r="V26" s="21"/>
      <c r="W26" s="21"/>
      <c r="X26" s="21"/>
      <c r="Y26" s="21"/>
      <c r="Z26" s="21"/>
      <c r="AA26" s="21"/>
      <c r="AB26" s="21"/>
      <c r="AC26" s="21"/>
      <c r="AD26" s="21"/>
      <c r="AE26" s="21"/>
      <c r="AF26" s="21"/>
      <c r="AG26" s="21"/>
      <c r="AH26" s="21"/>
      <c r="AI26" s="21"/>
      <c r="AJ26" s="21"/>
      <c r="AK26" s="182">
        <f>ROUND(AG94,2)</f>
        <v>0</v>
      </c>
      <c r="AL26" s="183"/>
      <c r="AM26" s="183"/>
      <c r="AN26" s="183"/>
      <c r="AO26" s="183"/>
      <c r="AR26" s="19"/>
    </row>
    <row r="27" spans="2:71" s="1" customFormat="1" ht="6.95" customHeight="1">
      <c r="B27" s="19"/>
      <c r="AR27" s="19"/>
    </row>
    <row r="28" spans="2:71" s="1" customFormat="1" ht="12.75">
      <c r="B28" s="19"/>
      <c r="L28" s="184" t="s">
        <v>31</v>
      </c>
      <c r="M28" s="184"/>
      <c r="N28" s="184"/>
      <c r="O28" s="184"/>
      <c r="P28" s="184"/>
      <c r="W28" s="184" t="s">
        <v>32</v>
      </c>
      <c r="X28" s="184"/>
      <c r="Y28" s="184"/>
      <c r="Z28" s="184"/>
      <c r="AA28" s="184"/>
      <c r="AB28" s="184"/>
      <c r="AC28" s="184"/>
      <c r="AD28" s="184"/>
      <c r="AE28" s="184"/>
      <c r="AK28" s="184" t="s">
        <v>33</v>
      </c>
      <c r="AL28" s="184"/>
      <c r="AM28" s="184"/>
      <c r="AN28" s="184"/>
      <c r="AO28" s="184"/>
      <c r="AR28" s="19"/>
    </row>
    <row r="29" spans="2:71" s="2" customFormat="1" ht="14.45" customHeight="1">
      <c r="B29" s="22"/>
      <c r="D29" s="17" t="s">
        <v>34</v>
      </c>
      <c r="F29" s="17" t="s">
        <v>35</v>
      </c>
      <c r="L29" s="169">
        <v>0.21</v>
      </c>
      <c r="M29" s="168"/>
      <c r="N29" s="168"/>
      <c r="O29" s="168"/>
      <c r="P29" s="168"/>
      <c r="W29" s="167">
        <f>ROUND(AZ94, 2)</f>
        <v>0</v>
      </c>
      <c r="X29" s="168"/>
      <c r="Y29" s="168"/>
      <c r="Z29" s="168"/>
      <c r="AA29" s="168"/>
      <c r="AB29" s="168"/>
      <c r="AC29" s="168"/>
      <c r="AD29" s="168"/>
      <c r="AE29" s="168"/>
      <c r="AK29" s="167">
        <f>ROUND(AV94, 2)</f>
        <v>0</v>
      </c>
      <c r="AL29" s="168"/>
      <c r="AM29" s="168"/>
      <c r="AN29" s="168"/>
      <c r="AO29" s="168"/>
      <c r="AR29" s="22"/>
    </row>
    <row r="30" spans="2:71" s="2" customFormat="1" ht="14.45" customHeight="1">
      <c r="B30" s="22"/>
      <c r="F30" s="17" t="s">
        <v>36</v>
      </c>
      <c r="L30" s="169">
        <v>0.15</v>
      </c>
      <c r="M30" s="168"/>
      <c r="N30" s="168"/>
      <c r="O30" s="168"/>
      <c r="P30" s="168"/>
      <c r="W30" s="167">
        <f>ROUND(BA94, 2)</f>
        <v>0</v>
      </c>
      <c r="X30" s="168"/>
      <c r="Y30" s="168"/>
      <c r="Z30" s="168"/>
      <c r="AA30" s="168"/>
      <c r="AB30" s="168"/>
      <c r="AC30" s="168"/>
      <c r="AD30" s="168"/>
      <c r="AE30" s="168"/>
      <c r="AK30" s="167">
        <f>ROUND(AW94, 2)</f>
        <v>0</v>
      </c>
      <c r="AL30" s="168"/>
      <c r="AM30" s="168"/>
      <c r="AN30" s="168"/>
      <c r="AO30" s="168"/>
      <c r="AR30" s="22"/>
    </row>
    <row r="31" spans="2:71" s="2" customFormat="1" ht="14.45" hidden="1" customHeight="1">
      <c r="B31" s="22"/>
      <c r="F31" s="17" t="s">
        <v>37</v>
      </c>
      <c r="L31" s="169">
        <v>0.21</v>
      </c>
      <c r="M31" s="168"/>
      <c r="N31" s="168"/>
      <c r="O31" s="168"/>
      <c r="P31" s="168"/>
      <c r="W31" s="167">
        <f>ROUND(BB94, 2)</f>
        <v>0</v>
      </c>
      <c r="X31" s="168"/>
      <c r="Y31" s="168"/>
      <c r="Z31" s="168"/>
      <c r="AA31" s="168"/>
      <c r="AB31" s="168"/>
      <c r="AC31" s="168"/>
      <c r="AD31" s="168"/>
      <c r="AE31" s="168"/>
      <c r="AK31" s="167">
        <v>0</v>
      </c>
      <c r="AL31" s="168"/>
      <c r="AM31" s="168"/>
      <c r="AN31" s="168"/>
      <c r="AO31" s="168"/>
      <c r="AR31" s="22"/>
    </row>
    <row r="32" spans="2:71" s="2" customFormat="1" ht="14.45" hidden="1" customHeight="1">
      <c r="B32" s="22"/>
      <c r="F32" s="17" t="s">
        <v>38</v>
      </c>
      <c r="L32" s="169">
        <v>0.15</v>
      </c>
      <c r="M32" s="168"/>
      <c r="N32" s="168"/>
      <c r="O32" s="168"/>
      <c r="P32" s="168"/>
      <c r="W32" s="167">
        <f>ROUND(BC94, 2)</f>
        <v>0</v>
      </c>
      <c r="X32" s="168"/>
      <c r="Y32" s="168"/>
      <c r="Z32" s="168"/>
      <c r="AA32" s="168"/>
      <c r="AB32" s="168"/>
      <c r="AC32" s="168"/>
      <c r="AD32" s="168"/>
      <c r="AE32" s="168"/>
      <c r="AK32" s="167">
        <v>0</v>
      </c>
      <c r="AL32" s="168"/>
      <c r="AM32" s="168"/>
      <c r="AN32" s="168"/>
      <c r="AO32" s="168"/>
      <c r="AR32" s="22"/>
    </row>
    <row r="33" spans="2:44" s="2" customFormat="1" ht="14.45" hidden="1" customHeight="1">
      <c r="B33" s="22"/>
      <c r="F33" s="17" t="s">
        <v>39</v>
      </c>
      <c r="L33" s="169">
        <v>0</v>
      </c>
      <c r="M33" s="168"/>
      <c r="N33" s="168"/>
      <c r="O33" s="168"/>
      <c r="P33" s="168"/>
      <c r="W33" s="167">
        <f>ROUND(BD94, 2)</f>
        <v>0</v>
      </c>
      <c r="X33" s="168"/>
      <c r="Y33" s="168"/>
      <c r="Z33" s="168"/>
      <c r="AA33" s="168"/>
      <c r="AB33" s="168"/>
      <c r="AC33" s="168"/>
      <c r="AD33" s="168"/>
      <c r="AE33" s="168"/>
      <c r="AK33" s="167">
        <v>0</v>
      </c>
      <c r="AL33" s="168"/>
      <c r="AM33" s="168"/>
      <c r="AN33" s="168"/>
      <c r="AO33" s="168"/>
      <c r="AR33" s="22"/>
    </row>
    <row r="34" spans="2:44" s="1" customFormat="1" ht="6.95" customHeight="1">
      <c r="B34" s="19"/>
      <c r="AR34" s="19"/>
    </row>
    <row r="35" spans="2:44" s="1" customFormat="1" ht="25.9" customHeight="1">
      <c r="B35" s="19"/>
      <c r="C35" s="23"/>
      <c r="D35" s="24" t="s">
        <v>40</v>
      </c>
      <c r="E35" s="25"/>
      <c r="F35" s="25"/>
      <c r="G35" s="25"/>
      <c r="H35" s="25"/>
      <c r="I35" s="25"/>
      <c r="J35" s="25"/>
      <c r="K35" s="25"/>
      <c r="L35" s="25"/>
      <c r="M35" s="25"/>
      <c r="N35" s="25"/>
      <c r="O35" s="25"/>
      <c r="P35" s="25"/>
      <c r="Q35" s="25"/>
      <c r="R35" s="25"/>
      <c r="S35" s="25"/>
      <c r="T35" s="26" t="s">
        <v>41</v>
      </c>
      <c r="U35" s="25"/>
      <c r="V35" s="25"/>
      <c r="W35" s="25"/>
      <c r="X35" s="170" t="s">
        <v>42</v>
      </c>
      <c r="Y35" s="171"/>
      <c r="Z35" s="171"/>
      <c r="AA35" s="171"/>
      <c r="AB35" s="171"/>
      <c r="AC35" s="25"/>
      <c r="AD35" s="25"/>
      <c r="AE35" s="25"/>
      <c r="AF35" s="25"/>
      <c r="AG35" s="25"/>
      <c r="AH35" s="25"/>
      <c r="AI35" s="25"/>
      <c r="AJ35" s="25"/>
      <c r="AK35" s="172">
        <f>SUM(AK26:AK33)</f>
        <v>0</v>
      </c>
      <c r="AL35" s="171"/>
      <c r="AM35" s="171"/>
      <c r="AN35" s="171"/>
      <c r="AO35" s="173"/>
      <c r="AP35" s="23"/>
      <c r="AQ35" s="23"/>
      <c r="AR35" s="19"/>
    </row>
    <row r="36" spans="2:44" s="1" customFormat="1" ht="6.95" customHeight="1">
      <c r="B36" s="19"/>
      <c r="AR36" s="19"/>
    </row>
    <row r="37" spans="2:44" s="1" customFormat="1" ht="14.45" customHeight="1">
      <c r="B37" s="19"/>
      <c r="AR37" s="19"/>
    </row>
    <row r="38" spans="2:44" ht="14.45" customHeight="1">
      <c r="B38" s="11"/>
      <c r="AR38" s="11"/>
    </row>
    <row r="39" spans="2:44" ht="14.45" customHeight="1">
      <c r="B39" s="11"/>
      <c r="AR39" s="11"/>
    </row>
    <row r="40" spans="2:44" ht="14.45" customHeight="1">
      <c r="B40" s="11"/>
      <c r="AR40" s="11"/>
    </row>
    <row r="41" spans="2:44" ht="14.45" customHeight="1">
      <c r="B41" s="11"/>
      <c r="AR41" s="11"/>
    </row>
    <row r="42" spans="2:44" ht="14.45" customHeight="1">
      <c r="B42" s="11"/>
      <c r="AR42" s="11"/>
    </row>
    <row r="43" spans="2:44" ht="14.45" customHeight="1">
      <c r="B43" s="11"/>
      <c r="AR43" s="11"/>
    </row>
    <row r="44" spans="2:44" ht="14.45" customHeight="1">
      <c r="B44" s="11"/>
      <c r="AR44" s="11"/>
    </row>
    <row r="45" spans="2:44" ht="14.45" customHeight="1">
      <c r="B45" s="11"/>
      <c r="AR45" s="11"/>
    </row>
    <row r="46" spans="2:44" ht="14.45" customHeight="1">
      <c r="B46" s="11"/>
      <c r="AR46" s="11"/>
    </row>
    <row r="47" spans="2:44" ht="14.45" customHeight="1">
      <c r="B47" s="11"/>
      <c r="AR47" s="11"/>
    </row>
    <row r="48" spans="2:44" ht="14.45" customHeight="1">
      <c r="B48" s="11"/>
      <c r="AR48" s="11"/>
    </row>
    <row r="49" spans="2:44" s="1" customFormat="1" ht="14.45" customHeight="1">
      <c r="B49" s="19"/>
      <c r="D49" s="27" t="s">
        <v>43</v>
      </c>
      <c r="E49" s="28"/>
      <c r="F49" s="28"/>
      <c r="G49" s="28"/>
      <c r="H49" s="28"/>
      <c r="I49" s="28"/>
      <c r="J49" s="28"/>
      <c r="K49" s="28"/>
      <c r="L49" s="28"/>
      <c r="M49" s="28"/>
      <c r="N49" s="28"/>
      <c r="O49" s="28"/>
      <c r="P49" s="28"/>
      <c r="Q49" s="28"/>
      <c r="R49" s="28"/>
      <c r="S49" s="28"/>
      <c r="T49" s="28"/>
      <c r="U49" s="28"/>
      <c r="V49" s="28"/>
      <c r="W49" s="28"/>
      <c r="X49" s="28"/>
      <c r="Y49" s="28"/>
      <c r="Z49" s="28"/>
      <c r="AA49" s="28"/>
      <c r="AB49" s="28"/>
      <c r="AC49" s="28"/>
      <c r="AD49" s="28"/>
      <c r="AE49" s="28"/>
      <c r="AF49" s="28"/>
      <c r="AG49" s="28"/>
      <c r="AH49" s="27" t="s">
        <v>44</v>
      </c>
      <c r="AI49" s="28"/>
      <c r="AJ49" s="28"/>
      <c r="AK49" s="28"/>
      <c r="AL49" s="28"/>
      <c r="AM49" s="28"/>
      <c r="AN49" s="28"/>
      <c r="AO49" s="28"/>
      <c r="AR49" s="19"/>
    </row>
    <row r="50" spans="2:44">
      <c r="B50" s="11"/>
      <c r="AR50" s="11"/>
    </row>
    <row r="51" spans="2:44">
      <c r="B51" s="11"/>
      <c r="AR51" s="11"/>
    </row>
    <row r="52" spans="2:44">
      <c r="B52" s="11"/>
      <c r="AR52" s="11"/>
    </row>
    <row r="53" spans="2:44">
      <c r="B53" s="11"/>
      <c r="AR53" s="11"/>
    </row>
    <row r="54" spans="2:44">
      <c r="B54" s="11"/>
      <c r="AR54" s="11"/>
    </row>
    <row r="55" spans="2:44">
      <c r="B55" s="11"/>
      <c r="AR55" s="11"/>
    </row>
    <row r="56" spans="2:44">
      <c r="B56" s="11"/>
      <c r="AR56" s="11"/>
    </row>
    <row r="57" spans="2:44">
      <c r="B57" s="11"/>
      <c r="AR57" s="11"/>
    </row>
    <row r="58" spans="2:44">
      <c r="B58" s="11"/>
      <c r="AR58" s="11"/>
    </row>
    <row r="59" spans="2:44">
      <c r="B59" s="11"/>
      <c r="AR59" s="11"/>
    </row>
    <row r="60" spans="2:44" s="1" customFormat="1" ht="12.75">
      <c r="B60" s="19"/>
      <c r="D60" s="29" t="s">
        <v>45</v>
      </c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  <c r="R60" s="21"/>
      <c r="S60" s="21"/>
      <c r="T60" s="21"/>
      <c r="U60" s="21"/>
      <c r="V60" s="29" t="s">
        <v>46</v>
      </c>
      <c r="W60" s="21"/>
      <c r="X60" s="21"/>
      <c r="Y60" s="21"/>
      <c r="Z60" s="21"/>
      <c r="AA60" s="21"/>
      <c r="AB60" s="21"/>
      <c r="AC60" s="21"/>
      <c r="AD60" s="21"/>
      <c r="AE60" s="21"/>
      <c r="AF60" s="21"/>
      <c r="AG60" s="21"/>
      <c r="AH60" s="29" t="s">
        <v>45</v>
      </c>
      <c r="AI60" s="21"/>
      <c r="AJ60" s="21"/>
      <c r="AK60" s="21"/>
      <c r="AL60" s="21"/>
      <c r="AM60" s="29" t="s">
        <v>46</v>
      </c>
      <c r="AN60" s="21"/>
      <c r="AO60" s="21"/>
      <c r="AR60" s="19"/>
    </row>
    <row r="61" spans="2:44">
      <c r="B61" s="11"/>
      <c r="AR61" s="11"/>
    </row>
    <row r="62" spans="2:44">
      <c r="B62" s="11"/>
      <c r="AR62" s="11"/>
    </row>
    <row r="63" spans="2:44">
      <c r="B63" s="11"/>
      <c r="AR63" s="11"/>
    </row>
    <row r="64" spans="2:44" s="1" customFormat="1" ht="12.75">
      <c r="B64" s="19"/>
      <c r="D64" s="27" t="s">
        <v>47</v>
      </c>
      <c r="E64" s="28"/>
      <c r="F64" s="28"/>
      <c r="G64" s="28"/>
      <c r="H64" s="28"/>
      <c r="I64" s="28"/>
      <c r="J64" s="28"/>
      <c r="K64" s="28"/>
      <c r="L64" s="28"/>
      <c r="M64" s="28"/>
      <c r="N64" s="28"/>
      <c r="O64" s="28"/>
      <c r="P64" s="28"/>
      <c r="Q64" s="28"/>
      <c r="R64" s="28"/>
      <c r="S64" s="28"/>
      <c r="T64" s="28"/>
      <c r="U64" s="28"/>
      <c r="V64" s="28"/>
      <c r="W64" s="28"/>
      <c r="X64" s="28"/>
      <c r="Y64" s="28"/>
      <c r="Z64" s="28"/>
      <c r="AA64" s="28"/>
      <c r="AB64" s="28"/>
      <c r="AC64" s="28"/>
      <c r="AD64" s="28"/>
      <c r="AE64" s="28"/>
      <c r="AF64" s="28"/>
      <c r="AG64" s="28"/>
      <c r="AH64" s="27" t="s">
        <v>48</v>
      </c>
      <c r="AI64" s="28"/>
      <c r="AJ64" s="28"/>
      <c r="AK64" s="28"/>
      <c r="AL64" s="28"/>
      <c r="AM64" s="28"/>
      <c r="AN64" s="28"/>
      <c r="AO64" s="28"/>
      <c r="AR64" s="19"/>
    </row>
    <row r="65" spans="2:44">
      <c r="B65" s="11"/>
      <c r="AR65" s="11"/>
    </row>
    <row r="66" spans="2:44">
      <c r="B66" s="11"/>
      <c r="AR66" s="11"/>
    </row>
    <row r="67" spans="2:44">
      <c r="B67" s="11"/>
      <c r="AR67" s="11"/>
    </row>
    <row r="68" spans="2:44">
      <c r="B68" s="11"/>
      <c r="AR68" s="11"/>
    </row>
    <row r="69" spans="2:44">
      <c r="B69" s="11"/>
      <c r="AR69" s="11"/>
    </row>
    <row r="70" spans="2:44">
      <c r="B70" s="11"/>
      <c r="AR70" s="11"/>
    </row>
    <row r="71" spans="2:44">
      <c r="B71" s="11"/>
      <c r="AR71" s="11"/>
    </row>
    <row r="72" spans="2:44">
      <c r="B72" s="11"/>
      <c r="AR72" s="11"/>
    </row>
    <row r="73" spans="2:44">
      <c r="B73" s="11"/>
      <c r="AR73" s="11"/>
    </row>
    <row r="74" spans="2:44">
      <c r="B74" s="11"/>
      <c r="AR74" s="11"/>
    </row>
    <row r="75" spans="2:44" s="1" customFormat="1" ht="12.75">
      <c r="B75" s="19"/>
      <c r="D75" s="29" t="s">
        <v>45</v>
      </c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  <c r="R75" s="21"/>
      <c r="S75" s="21"/>
      <c r="T75" s="21"/>
      <c r="U75" s="21"/>
      <c r="V75" s="29" t="s">
        <v>46</v>
      </c>
      <c r="W75" s="21"/>
      <c r="X75" s="21"/>
      <c r="Y75" s="21"/>
      <c r="Z75" s="21"/>
      <c r="AA75" s="21"/>
      <c r="AB75" s="21"/>
      <c r="AC75" s="21"/>
      <c r="AD75" s="21"/>
      <c r="AE75" s="21"/>
      <c r="AF75" s="21"/>
      <c r="AG75" s="21"/>
      <c r="AH75" s="29" t="s">
        <v>45</v>
      </c>
      <c r="AI75" s="21"/>
      <c r="AJ75" s="21"/>
      <c r="AK75" s="21"/>
      <c r="AL75" s="21"/>
      <c r="AM75" s="29" t="s">
        <v>46</v>
      </c>
      <c r="AN75" s="21"/>
      <c r="AO75" s="21"/>
      <c r="AR75" s="19"/>
    </row>
    <row r="76" spans="2:44" s="1" customFormat="1">
      <c r="B76" s="19"/>
      <c r="AR76" s="19"/>
    </row>
    <row r="77" spans="2:44" s="1" customFormat="1" ht="6.95" customHeight="1">
      <c r="B77" s="30"/>
      <c r="C77" s="31"/>
      <c r="D77" s="31"/>
      <c r="E77" s="31"/>
      <c r="F77" s="31"/>
      <c r="G77" s="31"/>
      <c r="H77" s="31"/>
      <c r="I77" s="31"/>
      <c r="J77" s="31"/>
      <c r="K77" s="31"/>
      <c r="L77" s="31"/>
      <c r="M77" s="31"/>
      <c r="N77" s="31"/>
      <c r="O77" s="31"/>
      <c r="P77" s="31"/>
      <c r="Q77" s="31"/>
      <c r="R77" s="31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  <c r="AF77" s="31"/>
      <c r="AG77" s="31"/>
      <c r="AH77" s="31"/>
      <c r="AI77" s="31"/>
      <c r="AJ77" s="31"/>
      <c r="AK77" s="31"/>
      <c r="AL77" s="31"/>
      <c r="AM77" s="31"/>
      <c r="AN77" s="31"/>
      <c r="AO77" s="31"/>
      <c r="AP77" s="31"/>
      <c r="AQ77" s="31"/>
      <c r="AR77" s="19"/>
    </row>
    <row r="81" spans="1:90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3"/>
      <c r="AR81" s="19"/>
    </row>
    <row r="82" spans="1:90" s="1" customFormat="1" ht="24.95" customHeight="1">
      <c r="B82" s="19"/>
      <c r="C82" s="12" t="s">
        <v>49</v>
      </c>
      <c r="AR82" s="19"/>
    </row>
    <row r="83" spans="1:90" s="1" customFormat="1" ht="6.95" customHeight="1">
      <c r="B83" s="19"/>
      <c r="AR83" s="19"/>
    </row>
    <row r="84" spans="1:90" s="3" customFormat="1" ht="12" customHeight="1">
      <c r="B84" s="34"/>
      <c r="C84" s="17" t="s">
        <v>12</v>
      </c>
      <c r="L84" s="3">
        <f>K5</f>
        <v>0</v>
      </c>
      <c r="AR84" s="34"/>
    </row>
    <row r="85" spans="1:90" s="4" customFormat="1" ht="36.950000000000003" customHeight="1">
      <c r="B85" s="35"/>
      <c r="C85" s="36" t="s">
        <v>13</v>
      </c>
      <c r="L85" s="158" t="str">
        <f>K6</f>
        <v>Oprava MK Záhumení</v>
      </c>
      <c r="M85" s="159"/>
      <c r="N85" s="159"/>
      <c r="O85" s="159"/>
      <c r="P85" s="159"/>
      <c r="Q85" s="159"/>
      <c r="R85" s="159"/>
      <c r="S85" s="159"/>
      <c r="T85" s="159"/>
      <c r="U85" s="159"/>
      <c r="V85" s="159"/>
      <c r="W85" s="159"/>
      <c r="X85" s="159"/>
      <c r="Y85" s="159"/>
      <c r="Z85" s="159"/>
      <c r="AA85" s="159"/>
      <c r="AB85" s="159"/>
      <c r="AC85" s="159"/>
      <c r="AD85" s="159"/>
      <c r="AE85" s="159"/>
      <c r="AF85" s="159"/>
      <c r="AG85" s="159"/>
      <c r="AH85" s="159"/>
      <c r="AI85" s="159"/>
      <c r="AJ85" s="159"/>
      <c r="AR85" s="35"/>
    </row>
    <row r="86" spans="1:90" s="1" customFormat="1" ht="6.95" customHeight="1">
      <c r="B86" s="19"/>
      <c r="AR86" s="19"/>
    </row>
    <row r="87" spans="1:90" s="1" customFormat="1" ht="12" customHeight="1">
      <c r="B87" s="19"/>
      <c r="C87" s="17" t="s">
        <v>17</v>
      </c>
      <c r="L87" s="37" t="str">
        <f>IF(K8="","",K8)</f>
        <v>Valašské Meziříčí</v>
      </c>
      <c r="AI87" s="17" t="s">
        <v>19</v>
      </c>
      <c r="AM87" s="160">
        <f>IF(AN8= "","",AN8)</f>
        <v>45040</v>
      </c>
      <c r="AN87" s="160"/>
      <c r="AR87" s="19"/>
    </row>
    <row r="88" spans="1:90" s="1" customFormat="1" ht="6.95" customHeight="1">
      <c r="B88" s="19"/>
      <c r="AR88" s="19"/>
    </row>
    <row r="89" spans="1:90" s="1" customFormat="1" ht="15.2" customHeight="1">
      <c r="B89" s="19"/>
      <c r="C89" s="17" t="s">
        <v>20</v>
      </c>
      <c r="L89" s="3" t="str">
        <f>IF(E11= "","",E11)</f>
        <v>Město Valašské Meziříčí</v>
      </c>
      <c r="AI89" s="17" t="s">
        <v>26</v>
      </c>
      <c r="AM89" s="161" t="str">
        <f>IF(E17="","",E17)</f>
        <v xml:space="preserve"> </v>
      </c>
      <c r="AN89" s="162"/>
      <c r="AO89" s="162"/>
      <c r="AP89" s="162"/>
      <c r="AR89" s="19"/>
      <c r="AS89" s="163" t="s">
        <v>50</v>
      </c>
      <c r="AT89" s="164"/>
      <c r="AU89" s="38"/>
      <c r="AV89" s="38"/>
      <c r="AW89" s="38"/>
      <c r="AX89" s="38"/>
      <c r="AY89" s="38"/>
      <c r="AZ89" s="38"/>
      <c r="BA89" s="38"/>
      <c r="BB89" s="38"/>
      <c r="BC89" s="38"/>
      <c r="BD89" s="39"/>
    </row>
    <row r="90" spans="1:90" s="1" customFormat="1" ht="15.2" customHeight="1">
      <c r="B90" s="19"/>
      <c r="C90" s="17" t="s">
        <v>24</v>
      </c>
      <c r="L90" s="3" t="str">
        <f>IF(E14="","",E14)</f>
        <v/>
      </c>
      <c r="AI90" s="17" t="s">
        <v>28</v>
      </c>
      <c r="AM90" s="161" t="str">
        <f>IF(E20="","",E20)</f>
        <v/>
      </c>
      <c r="AN90" s="162"/>
      <c r="AO90" s="162"/>
      <c r="AP90" s="162"/>
      <c r="AR90" s="19"/>
      <c r="AS90" s="165"/>
      <c r="AT90" s="166"/>
      <c r="BD90" s="40"/>
    </row>
    <row r="91" spans="1:90" s="1" customFormat="1" ht="10.9" customHeight="1">
      <c r="B91" s="19"/>
      <c r="AR91" s="19"/>
      <c r="AS91" s="165"/>
      <c r="AT91" s="166"/>
      <c r="BD91" s="40"/>
    </row>
    <row r="92" spans="1:90" s="1" customFormat="1" ht="29.25" customHeight="1">
      <c r="B92" s="19"/>
      <c r="C92" s="153" t="s">
        <v>51</v>
      </c>
      <c r="D92" s="154"/>
      <c r="E92" s="154"/>
      <c r="F92" s="154"/>
      <c r="G92" s="154"/>
      <c r="H92" s="41"/>
      <c r="I92" s="155" t="s">
        <v>52</v>
      </c>
      <c r="J92" s="154"/>
      <c r="K92" s="154"/>
      <c r="L92" s="154"/>
      <c r="M92" s="154"/>
      <c r="N92" s="154"/>
      <c r="O92" s="154"/>
      <c r="P92" s="154"/>
      <c r="Q92" s="154"/>
      <c r="R92" s="154"/>
      <c r="S92" s="154"/>
      <c r="T92" s="154"/>
      <c r="U92" s="154"/>
      <c r="V92" s="154"/>
      <c r="W92" s="154"/>
      <c r="X92" s="154"/>
      <c r="Y92" s="154"/>
      <c r="Z92" s="154"/>
      <c r="AA92" s="154"/>
      <c r="AB92" s="154"/>
      <c r="AC92" s="154"/>
      <c r="AD92" s="154"/>
      <c r="AE92" s="154"/>
      <c r="AF92" s="154"/>
      <c r="AG92" s="156" t="s">
        <v>53</v>
      </c>
      <c r="AH92" s="154"/>
      <c r="AI92" s="154"/>
      <c r="AJ92" s="154"/>
      <c r="AK92" s="154"/>
      <c r="AL92" s="154"/>
      <c r="AM92" s="154"/>
      <c r="AN92" s="155" t="s">
        <v>54</v>
      </c>
      <c r="AO92" s="154"/>
      <c r="AP92" s="157"/>
      <c r="AQ92" s="42" t="s">
        <v>55</v>
      </c>
      <c r="AR92" s="19"/>
      <c r="AS92" s="43" t="s">
        <v>56</v>
      </c>
      <c r="AT92" s="44" t="s">
        <v>57</v>
      </c>
      <c r="AU92" s="44" t="s">
        <v>58</v>
      </c>
      <c r="AV92" s="44" t="s">
        <v>59</v>
      </c>
      <c r="AW92" s="44" t="s">
        <v>60</v>
      </c>
      <c r="AX92" s="44" t="s">
        <v>61</v>
      </c>
      <c r="AY92" s="44" t="s">
        <v>62</v>
      </c>
      <c r="AZ92" s="44" t="s">
        <v>63</v>
      </c>
      <c r="BA92" s="44" t="s">
        <v>64</v>
      </c>
      <c r="BB92" s="44" t="s">
        <v>65</v>
      </c>
      <c r="BC92" s="44" t="s">
        <v>66</v>
      </c>
      <c r="BD92" s="45" t="s">
        <v>67</v>
      </c>
    </row>
    <row r="93" spans="1:90" s="1" customFormat="1" ht="10.9" customHeight="1">
      <c r="B93" s="19"/>
      <c r="AR93" s="19"/>
      <c r="AS93" s="46"/>
      <c r="AT93" s="38"/>
      <c r="AU93" s="38"/>
      <c r="AV93" s="38"/>
      <c r="AW93" s="38"/>
      <c r="AX93" s="38"/>
      <c r="AY93" s="38"/>
      <c r="AZ93" s="38"/>
      <c r="BA93" s="38"/>
      <c r="BB93" s="38"/>
      <c r="BC93" s="38"/>
      <c r="BD93" s="39"/>
    </row>
    <row r="94" spans="1:90" s="5" customFormat="1" ht="32.450000000000003" customHeight="1">
      <c r="B94" s="47"/>
      <c r="C94" s="48" t="s">
        <v>68</v>
      </c>
      <c r="D94" s="49"/>
      <c r="E94" s="49"/>
      <c r="F94" s="49"/>
      <c r="G94" s="49"/>
      <c r="H94" s="49"/>
      <c r="I94" s="49"/>
      <c r="J94" s="49"/>
      <c r="K94" s="49"/>
      <c r="L94" s="49"/>
      <c r="M94" s="49"/>
      <c r="N94" s="49"/>
      <c r="O94" s="49"/>
      <c r="P94" s="49"/>
      <c r="Q94" s="49"/>
      <c r="R94" s="49"/>
      <c r="S94" s="49"/>
      <c r="T94" s="49"/>
      <c r="U94" s="49"/>
      <c r="V94" s="49"/>
      <c r="W94" s="49"/>
      <c r="X94" s="49"/>
      <c r="Y94" s="49"/>
      <c r="Z94" s="49"/>
      <c r="AA94" s="49"/>
      <c r="AB94" s="49"/>
      <c r="AC94" s="49"/>
      <c r="AD94" s="49"/>
      <c r="AE94" s="49"/>
      <c r="AF94" s="49"/>
      <c r="AG94" s="177">
        <f>ROUND(AG95,2)</f>
        <v>0</v>
      </c>
      <c r="AH94" s="177"/>
      <c r="AI94" s="177"/>
      <c r="AJ94" s="177"/>
      <c r="AK94" s="177"/>
      <c r="AL94" s="177"/>
      <c r="AM94" s="177"/>
      <c r="AN94" s="178">
        <f>SUM(AG94,AT94)</f>
        <v>0</v>
      </c>
      <c r="AO94" s="178"/>
      <c r="AP94" s="178"/>
      <c r="AQ94" s="50" t="s">
        <v>1</v>
      </c>
      <c r="AR94" s="47"/>
      <c r="AS94" s="51">
        <f>ROUND(AS95,2)</f>
        <v>0</v>
      </c>
      <c r="AT94" s="52">
        <f>ROUND(SUM(AV94:AW94),2)</f>
        <v>0</v>
      </c>
      <c r="AU94" s="53">
        <f>ROUND(AU95,5)</f>
        <v>83.421899999999994</v>
      </c>
      <c r="AV94" s="52">
        <f>ROUND(AZ94*L29,2)</f>
        <v>0</v>
      </c>
      <c r="AW94" s="52">
        <f>ROUND(BA94*L30,2)</f>
        <v>0</v>
      </c>
      <c r="AX94" s="52">
        <f>ROUND(BB94*L29,2)</f>
        <v>0</v>
      </c>
      <c r="AY94" s="52">
        <f>ROUND(BC94*L30,2)</f>
        <v>0</v>
      </c>
      <c r="AZ94" s="52">
        <f>ROUND(AZ95,2)</f>
        <v>0</v>
      </c>
      <c r="BA94" s="52">
        <f>ROUND(BA95,2)</f>
        <v>0</v>
      </c>
      <c r="BB94" s="52">
        <f>ROUND(BB95,2)</f>
        <v>0</v>
      </c>
      <c r="BC94" s="52">
        <f>ROUND(BC95,2)</f>
        <v>0</v>
      </c>
      <c r="BD94" s="54">
        <f>ROUND(BD95,2)</f>
        <v>0</v>
      </c>
      <c r="BS94" s="55" t="s">
        <v>69</v>
      </c>
      <c r="BT94" s="55" t="s">
        <v>70</v>
      </c>
      <c r="BV94" s="55" t="s">
        <v>71</v>
      </c>
      <c r="BW94" s="55" t="s">
        <v>4</v>
      </c>
      <c r="BX94" s="55" t="s">
        <v>72</v>
      </c>
      <c r="CL94" s="55" t="s">
        <v>1</v>
      </c>
    </row>
    <row r="95" spans="1:90" s="6" customFormat="1" ht="24.75" customHeight="1">
      <c r="A95" s="56" t="s">
        <v>73</v>
      </c>
      <c r="B95" s="57"/>
      <c r="C95" s="58"/>
      <c r="D95" s="176"/>
      <c r="E95" s="176"/>
      <c r="F95" s="176"/>
      <c r="G95" s="176"/>
      <c r="H95" s="176"/>
      <c r="I95" s="59"/>
      <c r="J95" s="176" t="s">
        <v>14</v>
      </c>
      <c r="K95" s="176"/>
      <c r="L95" s="176"/>
      <c r="M95" s="176"/>
      <c r="N95" s="176"/>
      <c r="O95" s="176"/>
      <c r="P95" s="176"/>
      <c r="Q95" s="176"/>
      <c r="R95" s="176"/>
      <c r="S95" s="176"/>
      <c r="T95" s="176"/>
      <c r="U95" s="176"/>
      <c r="V95" s="176"/>
      <c r="W95" s="176"/>
      <c r="X95" s="176"/>
      <c r="Y95" s="176"/>
      <c r="Z95" s="176"/>
      <c r="AA95" s="176"/>
      <c r="AB95" s="176"/>
      <c r="AC95" s="176"/>
      <c r="AD95" s="176"/>
      <c r="AE95" s="176"/>
      <c r="AF95" s="176"/>
      <c r="AG95" s="174">
        <f>'Mesto1105 - Propojka H-P ...'!J28</f>
        <v>0</v>
      </c>
      <c r="AH95" s="175"/>
      <c r="AI95" s="175"/>
      <c r="AJ95" s="175"/>
      <c r="AK95" s="175"/>
      <c r="AL95" s="175"/>
      <c r="AM95" s="175"/>
      <c r="AN95" s="174">
        <f>SUM(AG95,AT95)</f>
        <v>0</v>
      </c>
      <c r="AO95" s="175"/>
      <c r="AP95" s="175"/>
      <c r="AQ95" s="60" t="s">
        <v>74</v>
      </c>
      <c r="AR95" s="57"/>
      <c r="AS95" s="61">
        <v>0</v>
      </c>
      <c r="AT95" s="62">
        <f>ROUND(SUM(AV95:AW95),2)</f>
        <v>0</v>
      </c>
      <c r="AU95" s="63">
        <f>'Mesto1105 - Propojka H-P ...'!P122</f>
        <v>83.421899999999994</v>
      </c>
      <c r="AV95" s="62">
        <f>'Mesto1105 - Propojka H-P ...'!J31</f>
        <v>0</v>
      </c>
      <c r="AW95" s="62">
        <f>'Mesto1105 - Propojka H-P ...'!J32</f>
        <v>0</v>
      </c>
      <c r="AX95" s="62">
        <f>'Mesto1105 - Propojka H-P ...'!J33</f>
        <v>0</v>
      </c>
      <c r="AY95" s="62">
        <f>'Mesto1105 - Propojka H-P ...'!J34</f>
        <v>0</v>
      </c>
      <c r="AZ95" s="62">
        <f>'Mesto1105 - Propojka H-P ...'!F31</f>
        <v>0</v>
      </c>
      <c r="BA95" s="62">
        <f>'Mesto1105 - Propojka H-P ...'!F32</f>
        <v>0</v>
      </c>
      <c r="BB95" s="62">
        <f>'Mesto1105 - Propojka H-P ...'!F33</f>
        <v>0</v>
      </c>
      <c r="BC95" s="62">
        <f>'Mesto1105 - Propojka H-P ...'!F34</f>
        <v>0</v>
      </c>
      <c r="BD95" s="64">
        <f>'Mesto1105 - Propojka H-P ...'!F35</f>
        <v>0</v>
      </c>
      <c r="BT95" s="65" t="s">
        <v>75</v>
      </c>
      <c r="BU95" s="65" t="s">
        <v>76</v>
      </c>
      <c r="BV95" s="65" t="s">
        <v>71</v>
      </c>
      <c r="BW95" s="65" t="s">
        <v>4</v>
      </c>
      <c r="BX95" s="65" t="s">
        <v>72</v>
      </c>
      <c r="CL95" s="65" t="s">
        <v>1</v>
      </c>
    </row>
    <row r="96" spans="1:90" s="1" customFormat="1" ht="30" customHeight="1">
      <c r="B96" s="19"/>
      <c r="AR96" s="19"/>
    </row>
    <row r="97" spans="2:44" s="1" customFormat="1" ht="6.95" customHeight="1">
      <c r="B97" s="30"/>
      <c r="C97" s="31"/>
      <c r="D97" s="31"/>
      <c r="E97" s="31"/>
      <c r="F97" s="31"/>
      <c r="G97" s="31"/>
      <c r="H97" s="31"/>
      <c r="I97" s="31"/>
      <c r="J97" s="31"/>
      <c r="K97" s="31"/>
      <c r="L97" s="31"/>
      <c r="M97" s="31"/>
      <c r="N97" s="31"/>
      <c r="O97" s="31"/>
      <c r="P97" s="31"/>
      <c r="Q97" s="31"/>
      <c r="R97" s="31"/>
      <c r="S97" s="31"/>
      <c r="T97" s="31"/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F97" s="31"/>
      <c r="AG97" s="31"/>
      <c r="AH97" s="31"/>
      <c r="AI97" s="31"/>
      <c r="AJ97" s="31"/>
      <c r="AK97" s="31"/>
      <c r="AL97" s="31"/>
      <c r="AM97" s="31"/>
      <c r="AN97" s="31"/>
      <c r="AO97" s="31"/>
      <c r="AP97" s="31"/>
      <c r="AQ97" s="31"/>
      <c r="AR97" s="19"/>
    </row>
  </sheetData>
  <mergeCells count="40">
    <mergeCell ref="K5:AJ5"/>
    <mergeCell ref="K6:AJ6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AK31:AO31"/>
    <mergeCell ref="L31:P31"/>
    <mergeCell ref="W32:AE32"/>
    <mergeCell ref="AK32:AO32"/>
    <mergeCell ref="L32:P32"/>
    <mergeCell ref="AN95:AP95"/>
    <mergeCell ref="AG95:AM95"/>
    <mergeCell ref="D95:H95"/>
    <mergeCell ref="J95:AF95"/>
    <mergeCell ref="AG94:AM94"/>
    <mergeCell ref="AN94:AP94"/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</mergeCells>
  <hyperlinks>
    <hyperlink ref="A95" location="'Mesto1105 - Propojka H-P 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48"/>
  <sheetViews>
    <sheetView showGridLines="0" tabSelected="1" workbookViewId="0">
      <selection activeCell="X137" sqref="X137"/>
    </sheetView>
  </sheetViews>
  <sheetFormatPr defaultColWidth="9.33203125" defaultRowHeight="11.25"/>
  <cols>
    <col min="1" max="1" width="8.33203125" style="149" customWidth="1"/>
    <col min="2" max="2" width="1.1640625" style="149" customWidth="1"/>
    <col min="3" max="3" width="4.1640625" style="149" customWidth="1"/>
    <col min="4" max="4" width="4.33203125" style="149" customWidth="1"/>
    <col min="5" max="5" width="17.1640625" style="149" customWidth="1"/>
    <col min="6" max="6" width="50.83203125" style="149" customWidth="1"/>
    <col min="7" max="7" width="7.5" style="149" customWidth="1"/>
    <col min="8" max="8" width="14" style="149" customWidth="1"/>
    <col min="9" max="9" width="15.83203125" style="149" customWidth="1"/>
    <col min="10" max="11" width="22.33203125" style="149" customWidth="1"/>
    <col min="12" max="12" width="9.33203125" style="149" customWidth="1"/>
    <col min="13" max="13" width="10.83203125" style="149" hidden="1" customWidth="1"/>
    <col min="14" max="14" width="9.33203125" style="149" hidden="1"/>
    <col min="15" max="20" width="14.1640625" style="149" hidden="1" customWidth="1"/>
    <col min="21" max="21" width="16.33203125" style="149" hidden="1" customWidth="1"/>
    <col min="22" max="22" width="12.33203125" style="149" customWidth="1"/>
    <col min="23" max="23" width="16.33203125" style="149" customWidth="1"/>
    <col min="24" max="24" width="12.33203125" style="149" customWidth="1"/>
    <col min="25" max="25" width="15" style="149" customWidth="1"/>
    <col min="26" max="26" width="11" style="149" customWidth="1"/>
    <col min="27" max="27" width="15" style="149" customWidth="1"/>
    <col min="28" max="28" width="16.33203125" style="149" customWidth="1"/>
    <col min="29" max="29" width="11" style="149" customWidth="1"/>
    <col min="30" max="30" width="15" style="149" customWidth="1"/>
    <col min="31" max="31" width="16.33203125" style="149" customWidth="1"/>
    <col min="32" max="43" width="9.33203125" style="149"/>
    <col min="44" max="65" width="9.33203125" style="149" hidden="1"/>
    <col min="66" max="16384" width="9.33203125" style="149"/>
  </cols>
  <sheetData>
    <row r="2" spans="1:46" ht="36.950000000000003" customHeight="1">
      <c r="A2" s="132"/>
      <c r="B2" s="132"/>
      <c r="C2" s="132"/>
      <c r="D2" s="132"/>
      <c r="E2" s="132"/>
      <c r="F2" s="132"/>
      <c r="G2" s="132"/>
      <c r="H2" s="132"/>
      <c r="I2" s="132"/>
      <c r="J2" s="132"/>
      <c r="K2" s="132"/>
      <c r="L2" s="187" t="s">
        <v>5</v>
      </c>
      <c r="M2" s="188"/>
      <c r="N2" s="188"/>
      <c r="O2" s="188"/>
      <c r="P2" s="188"/>
      <c r="Q2" s="188"/>
      <c r="R2" s="188"/>
      <c r="S2" s="188"/>
      <c r="T2" s="188"/>
      <c r="U2" s="188"/>
      <c r="V2" s="188"/>
      <c r="AT2" s="69" t="s">
        <v>4</v>
      </c>
    </row>
    <row r="3" spans="1:46" ht="6.95" customHeight="1">
      <c r="A3" s="132"/>
      <c r="B3" s="189"/>
      <c r="C3" s="190"/>
      <c r="D3" s="190"/>
      <c r="E3" s="190"/>
      <c r="F3" s="190"/>
      <c r="G3" s="190"/>
      <c r="H3" s="190"/>
      <c r="I3" s="190"/>
      <c r="J3" s="190"/>
      <c r="K3" s="190"/>
      <c r="L3" s="191"/>
      <c r="M3" s="132"/>
      <c r="N3" s="132"/>
      <c r="O3" s="132"/>
      <c r="P3" s="132"/>
      <c r="Q3" s="132"/>
      <c r="R3" s="132"/>
      <c r="S3" s="132"/>
      <c r="T3" s="132"/>
      <c r="U3" s="132"/>
      <c r="V3" s="132"/>
      <c r="AT3" s="69" t="s">
        <v>77</v>
      </c>
    </row>
    <row r="4" spans="1:46" ht="24.95" customHeight="1">
      <c r="A4" s="132"/>
      <c r="B4" s="191"/>
      <c r="C4" s="132"/>
      <c r="D4" s="103" t="s">
        <v>78</v>
      </c>
      <c r="E4" s="132"/>
      <c r="F4" s="132"/>
      <c r="G4" s="132"/>
      <c r="H4" s="132"/>
      <c r="I4" s="132"/>
      <c r="J4" s="132"/>
      <c r="K4" s="132"/>
      <c r="L4" s="191"/>
      <c r="M4" s="192" t="s">
        <v>10</v>
      </c>
      <c r="N4" s="132"/>
      <c r="O4" s="132"/>
      <c r="P4" s="132"/>
      <c r="Q4" s="132"/>
      <c r="R4" s="132"/>
      <c r="S4" s="132"/>
      <c r="T4" s="132"/>
      <c r="U4" s="132"/>
      <c r="V4" s="132"/>
      <c r="AT4" s="69" t="s">
        <v>3</v>
      </c>
    </row>
    <row r="5" spans="1:46" ht="6.95" customHeight="1">
      <c r="A5" s="132"/>
      <c r="B5" s="191"/>
      <c r="C5" s="132"/>
      <c r="D5" s="132"/>
      <c r="E5" s="132"/>
      <c r="F5" s="132"/>
      <c r="G5" s="132"/>
      <c r="H5" s="132"/>
      <c r="I5" s="132"/>
      <c r="J5" s="132"/>
      <c r="K5" s="132"/>
      <c r="L5" s="191"/>
      <c r="M5" s="132"/>
      <c r="N5" s="132"/>
      <c r="O5" s="132"/>
      <c r="P5" s="132"/>
      <c r="Q5" s="132"/>
      <c r="R5" s="132"/>
      <c r="S5" s="132"/>
      <c r="T5" s="132"/>
      <c r="U5" s="132"/>
      <c r="V5" s="132"/>
    </row>
    <row r="6" spans="1:46" s="150" customFormat="1" ht="12" customHeight="1">
      <c r="A6" s="148"/>
      <c r="B6" s="102"/>
      <c r="C6" s="148"/>
      <c r="D6" s="104" t="s">
        <v>13</v>
      </c>
      <c r="E6" s="148"/>
      <c r="F6" s="148"/>
      <c r="G6" s="148"/>
      <c r="H6" s="148"/>
      <c r="I6" s="148"/>
      <c r="J6" s="148"/>
      <c r="K6" s="148"/>
      <c r="L6" s="102"/>
      <c r="M6" s="148"/>
      <c r="N6" s="148"/>
      <c r="O6" s="148"/>
      <c r="P6" s="148"/>
      <c r="Q6" s="148"/>
      <c r="R6" s="148"/>
      <c r="S6" s="148"/>
      <c r="T6" s="148"/>
      <c r="U6" s="148"/>
      <c r="V6" s="148"/>
    </row>
    <row r="7" spans="1:46" s="150" customFormat="1" ht="16.5" customHeight="1">
      <c r="A7" s="148"/>
      <c r="B7" s="102"/>
      <c r="C7" s="148"/>
      <c r="D7" s="148"/>
      <c r="E7" s="185" t="s">
        <v>172</v>
      </c>
      <c r="F7" s="186"/>
      <c r="G7" s="186"/>
      <c r="H7" s="186"/>
      <c r="I7" s="148"/>
      <c r="J7" s="148"/>
      <c r="K7" s="148"/>
      <c r="L7" s="102"/>
      <c r="M7" s="148"/>
      <c r="N7" s="148"/>
      <c r="O7" s="148"/>
      <c r="P7" s="148"/>
      <c r="Q7" s="148"/>
      <c r="R7" s="148"/>
      <c r="S7" s="148"/>
      <c r="T7" s="148"/>
      <c r="U7" s="148"/>
      <c r="V7" s="148"/>
    </row>
    <row r="8" spans="1:46" s="150" customFormat="1">
      <c r="A8" s="148"/>
      <c r="B8" s="102"/>
      <c r="C8" s="148"/>
      <c r="D8" s="148"/>
      <c r="E8" s="148"/>
      <c r="F8" s="148"/>
      <c r="G8" s="148"/>
      <c r="H8" s="148"/>
      <c r="I8" s="148"/>
      <c r="J8" s="148"/>
      <c r="K8" s="148"/>
      <c r="L8" s="102"/>
      <c r="M8" s="148"/>
      <c r="N8" s="148"/>
      <c r="O8" s="148"/>
      <c r="P8" s="148"/>
      <c r="Q8" s="148"/>
      <c r="R8" s="148"/>
      <c r="S8" s="148"/>
      <c r="T8" s="148"/>
      <c r="U8" s="148"/>
      <c r="V8" s="148"/>
    </row>
    <row r="9" spans="1:46" s="150" customFormat="1" ht="12" customHeight="1">
      <c r="A9" s="148"/>
      <c r="B9" s="102"/>
      <c r="C9" s="148"/>
      <c r="D9" s="104" t="s">
        <v>15</v>
      </c>
      <c r="E9" s="148"/>
      <c r="F9" s="105" t="s">
        <v>1</v>
      </c>
      <c r="G9" s="148"/>
      <c r="H9" s="148"/>
      <c r="I9" s="104" t="s">
        <v>16</v>
      </c>
      <c r="J9" s="105" t="s">
        <v>1</v>
      </c>
      <c r="K9" s="148"/>
      <c r="L9" s="102"/>
      <c r="M9" s="148"/>
      <c r="N9" s="148"/>
      <c r="O9" s="148"/>
      <c r="P9" s="148"/>
      <c r="Q9" s="148"/>
      <c r="R9" s="148"/>
      <c r="S9" s="148"/>
      <c r="T9" s="148"/>
      <c r="U9" s="148"/>
      <c r="V9" s="148"/>
    </row>
    <row r="10" spans="1:46" s="150" customFormat="1" ht="12" customHeight="1">
      <c r="A10" s="148"/>
      <c r="B10" s="102"/>
      <c r="C10" s="148"/>
      <c r="D10" s="104" t="s">
        <v>17</v>
      </c>
      <c r="E10" s="148"/>
      <c r="F10" s="105" t="s">
        <v>18</v>
      </c>
      <c r="G10" s="148"/>
      <c r="H10" s="148"/>
      <c r="I10" s="104" t="s">
        <v>19</v>
      </c>
      <c r="J10" s="106">
        <f>'Rekapitulace stavby'!AN8</f>
        <v>45040</v>
      </c>
      <c r="K10" s="148"/>
      <c r="L10" s="102"/>
      <c r="M10" s="148"/>
      <c r="N10" s="148"/>
      <c r="O10" s="148"/>
      <c r="P10" s="148"/>
      <c r="Q10" s="148"/>
      <c r="R10" s="148"/>
      <c r="S10" s="148"/>
      <c r="T10" s="148"/>
      <c r="U10" s="148"/>
      <c r="V10" s="148"/>
    </row>
    <row r="11" spans="1:46" s="150" customFormat="1" ht="10.9" customHeight="1">
      <c r="A11" s="148"/>
      <c r="B11" s="102"/>
      <c r="C11" s="148"/>
      <c r="D11" s="148"/>
      <c r="E11" s="148"/>
      <c r="F11" s="148"/>
      <c r="G11" s="148"/>
      <c r="H11" s="148"/>
      <c r="I11" s="148"/>
      <c r="J11" s="148"/>
      <c r="K11" s="148"/>
      <c r="L11" s="102"/>
      <c r="M11" s="148"/>
      <c r="N11" s="148"/>
      <c r="O11" s="148"/>
      <c r="P11" s="148"/>
      <c r="Q11" s="148"/>
      <c r="R11" s="148"/>
      <c r="S11" s="148"/>
      <c r="T11" s="148"/>
      <c r="U11" s="148"/>
      <c r="V11" s="148"/>
    </row>
    <row r="12" spans="1:46" s="150" customFormat="1" ht="12" customHeight="1">
      <c r="A12" s="148"/>
      <c r="B12" s="102"/>
      <c r="C12" s="148"/>
      <c r="D12" s="104" t="s">
        <v>20</v>
      </c>
      <c r="E12" s="148"/>
      <c r="F12" s="148"/>
      <c r="G12" s="148"/>
      <c r="H12" s="148"/>
      <c r="I12" s="104" t="s">
        <v>21</v>
      </c>
      <c r="J12" s="105" t="s">
        <v>1</v>
      </c>
      <c r="K12" s="148"/>
      <c r="L12" s="102"/>
      <c r="M12" s="148"/>
      <c r="N12" s="148"/>
      <c r="O12" s="148"/>
      <c r="P12" s="148"/>
      <c r="Q12" s="148"/>
      <c r="R12" s="148"/>
      <c r="S12" s="148"/>
      <c r="T12" s="148"/>
      <c r="U12" s="148"/>
      <c r="V12" s="148"/>
    </row>
    <row r="13" spans="1:46" s="150" customFormat="1" ht="18" customHeight="1">
      <c r="A13" s="148"/>
      <c r="B13" s="102"/>
      <c r="C13" s="148"/>
      <c r="D13" s="148"/>
      <c r="E13" s="105" t="s">
        <v>22</v>
      </c>
      <c r="F13" s="148"/>
      <c r="G13" s="148"/>
      <c r="H13" s="148"/>
      <c r="I13" s="104" t="s">
        <v>23</v>
      </c>
      <c r="J13" s="105" t="s">
        <v>1</v>
      </c>
      <c r="K13" s="148"/>
      <c r="L13" s="102"/>
      <c r="M13" s="148"/>
      <c r="N13" s="148"/>
      <c r="O13" s="148"/>
      <c r="P13" s="148"/>
      <c r="Q13" s="148"/>
      <c r="R13" s="148"/>
      <c r="S13" s="148"/>
      <c r="T13" s="148"/>
      <c r="U13" s="148"/>
      <c r="V13" s="148"/>
    </row>
    <row r="14" spans="1:46" s="150" customFormat="1" ht="6.95" customHeight="1">
      <c r="A14" s="148"/>
      <c r="B14" s="102"/>
      <c r="C14" s="148"/>
      <c r="D14" s="148"/>
      <c r="E14" s="148"/>
      <c r="F14" s="148"/>
      <c r="G14" s="148"/>
      <c r="H14" s="148"/>
      <c r="I14" s="148"/>
      <c r="J14" s="148"/>
      <c r="K14" s="148"/>
      <c r="L14" s="102"/>
      <c r="M14" s="148"/>
      <c r="N14" s="148"/>
      <c r="O14" s="148"/>
      <c r="P14" s="148"/>
      <c r="Q14" s="148"/>
      <c r="R14" s="148"/>
      <c r="S14" s="148"/>
      <c r="T14" s="148"/>
      <c r="U14" s="148"/>
      <c r="V14" s="148"/>
    </row>
    <row r="15" spans="1:46" s="150" customFormat="1" ht="12" customHeight="1">
      <c r="A15" s="148"/>
      <c r="B15" s="102"/>
      <c r="C15" s="148"/>
      <c r="D15" s="104" t="s">
        <v>24</v>
      </c>
      <c r="E15" s="148"/>
      <c r="F15" s="148"/>
      <c r="G15" s="148"/>
      <c r="H15" s="148"/>
      <c r="I15" s="104" t="s">
        <v>21</v>
      </c>
      <c r="J15" s="105" t="str">
        <f>'Rekapitulace stavby'!AN13</f>
        <v/>
      </c>
      <c r="K15" s="148"/>
      <c r="L15" s="102"/>
      <c r="M15" s="148"/>
      <c r="N15" s="148"/>
      <c r="O15" s="148"/>
      <c r="P15" s="148"/>
      <c r="Q15" s="148"/>
      <c r="R15" s="148"/>
      <c r="S15" s="148"/>
      <c r="T15" s="148"/>
      <c r="U15" s="148"/>
      <c r="V15" s="148"/>
    </row>
    <row r="16" spans="1:46" s="150" customFormat="1" ht="18" customHeight="1">
      <c r="A16" s="148"/>
      <c r="B16" s="102"/>
      <c r="C16" s="148"/>
      <c r="D16" s="148"/>
      <c r="E16" s="193">
        <f>'Rekapitulace stavby'!E14</f>
        <v>0</v>
      </c>
      <c r="F16" s="193"/>
      <c r="G16" s="193"/>
      <c r="H16" s="193"/>
      <c r="I16" s="104" t="s">
        <v>23</v>
      </c>
      <c r="J16" s="105" t="str">
        <f>'Rekapitulace stavby'!AN14</f>
        <v/>
      </c>
      <c r="K16" s="148"/>
      <c r="L16" s="102"/>
      <c r="M16" s="148"/>
      <c r="N16" s="148"/>
      <c r="O16" s="148"/>
      <c r="P16" s="148"/>
      <c r="Q16" s="148"/>
      <c r="R16" s="148"/>
      <c r="S16" s="148"/>
      <c r="T16" s="148"/>
      <c r="U16" s="148"/>
      <c r="V16" s="148"/>
    </row>
    <row r="17" spans="1:22" s="150" customFormat="1" ht="6.95" customHeight="1">
      <c r="A17" s="148"/>
      <c r="B17" s="102"/>
      <c r="C17" s="148"/>
      <c r="D17" s="148"/>
      <c r="E17" s="148"/>
      <c r="F17" s="148"/>
      <c r="G17" s="148"/>
      <c r="H17" s="148"/>
      <c r="I17" s="148"/>
      <c r="J17" s="148"/>
      <c r="K17" s="148"/>
      <c r="L17" s="102"/>
      <c r="M17" s="148"/>
      <c r="N17" s="148"/>
      <c r="O17" s="148"/>
      <c r="P17" s="148"/>
      <c r="Q17" s="148"/>
      <c r="R17" s="148"/>
      <c r="S17" s="148"/>
      <c r="T17" s="148"/>
      <c r="U17" s="148"/>
      <c r="V17" s="148"/>
    </row>
    <row r="18" spans="1:22" s="150" customFormat="1" ht="12" customHeight="1">
      <c r="A18" s="148"/>
      <c r="B18" s="102"/>
      <c r="C18" s="148"/>
      <c r="D18" s="104" t="s">
        <v>26</v>
      </c>
      <c r="E18" s="148"/>
      <c r="F18" s="148"/>
      <c r="G18" s="148"/>
      <c r="H18" s="148"/>
      <c r="I18" s="104" t="s">
        <v>21</v>
      </c>
      <c r="J18" s="105" t="str">
        <f>IF('Rekapitulace stavby'!AN16="","",'Rekapitulace stavby'!AN16)</f>
        <v/>
      </c>
      <c r="K18" s="148"/>
      <c r="L18" s="102"/>
      <c r="M18" s="148"/>
      <c r="N18" s="148"/>
      <c r="O18" s="148"/>
      <c r="P18" s="148"/>
      <c r="Q18" s="148"/>
      <c r="R18" s="148"/>
      <c r="S18" s="148"/>
      <c r="T18" s="148"/>
      <c r="U18" s="148"/>
      <c r="V18" s="148"/>
    </row>
    <row r="19" spans="1:22" s="150" customFormat="1" ht="18" customHeight="1">
      <c r="A19" s="148"/>
      <c r="B19" s="102"/>
      <c r="C19" s="148"/>
      <c r="D19" s="148"/>
      <c r="E19" s="105" t="str">
        <f>IF('Rekapitulace stavby'!E17="","",'Rekapitulace stavby'!E17)</f>
        <v xml:space="preserve"> </v>
      </c>
      <c r="F19" s="148"/>
      <c r="G19" s="148"/>
      <c r="H19" s="148"/>
      <c r="I19" s="104" t="s">
        <v>23</v>
      </c>
      <c r="J19" s="105" t="str">
        <f>IF('Rekapitulace stavby'!AN17="","",'Rekapitulace stavby'!AN17)</f>
        <v/>
      </c>
      <c r="K19" s="148"/>
      <c r="L19" s="102"/>
      <c r="M19" s="148"/>
      <c r="N19" s="148"/>
      <c r="O19" s="148"/>
      <c r="P19" s="148"/>
      <c r="Q19" s="148"/>
      <c r="R19" s="148"/>
      <c r="S19" s="148"/>
      <c r="T19" s="148"/>
      <c r="U19" s="148"/>
      <c r="V19" s="148"/>
    </row>
    <row r="20" spans="1:22" s="150" customFormat="1" ht="6.95" customHeight="1">
      <c r="A20" s="148"/>
      <c r="B20" s="102"/>
      <c r="C20" s="148"/>
      <c r="D20" s="148"/>
      <c r="E20" s="148"/>
      <c r="F20" s="148"/>
      <c r="G20" s="148"/>
      <c r="H20" s="148"/>
      <c r="I20" s="148"/>
      <c r="J20" s="148"/>
      <c r="K20" s="148"/>
      <c r="L20" s="102"/>
      <c r="M20" s="148"/>
      <c r="N20" s="148"/>
      <c r="O20" s="148"/>
      <c r="P20" s="148"/>
      <c r="Q20" s="148"/>
      <c r="R20" s="148"/>
      <c r="S20" s="148"/>
      <c r="T20" s="148"/>
      <c r="U20" s="148"/>
      <c r="V20" s="148"/>
    </row>
    <row r="21" spans="1:22" s="150" customFormat="1" ht="12" customHeight="1">
      <c r="A21" s="148"/>
      <c r="B21" s="102"/>
      <c r="C21" s="148"/>
      <c r="D21" s="104" t="s">
        <v>28</v>
      </c>
      <c r="E21" s="148"/>
      <c r="F21" s="148"/>
      <c r="G21" s="148"/>
      <c r="H21" s="148"/>
      <c r="I21" s="104" t="s">
        <v>21</v>
      </c>
      <c r="J21" s="105" t="s">
        <v>1</v>
      </c>
      <c r="K21" s="148"/>
      <c r="L21" s="102"/>
      <c r="M21" s="148"/>
      <c r="N21" s="148"/>
      <c r="O21" s="148"/>
      <c r="P21" s="148"/>
      <c r="Q21" s="148"/>
      <c r="R21" s="148"/>
      <c r="S21" s="148"/>
      <c r="T21" s="148"/>
      <c r="U21" s="148"/>
      <c r="V21" s="148"/>
    </row>
    <row r="22" spans="1:22" s="150" customFormat="1" ht="18" customHeight="1">
      <c r="A22" s="148"/>
      <c r="B22" s="102"/>
      <c r="C22" s="148"/>
      <c r="D22" s="148"/>
      <c r="E22" s="105"/>
      <c r="F22" s="148"/>
      <c r="G22" s="148"/>
      <c r="H22" s="148"/>
      <c r="I22" s="104" t="s">
        <v>23</v>
      </c>
      <c r="J22" s="105" t="s">
        <v>1</v>
      </c>
      <c r="K22" s="148"/>
      <c r="L22" s="102"/>
      <c r="M22" s="148"/>
      <c r="N22" s="148"/>
      <c r="O22" s="148"/>
      <c r="P22" s="148"/>
      <c r="Q22" s="148"/>
      <c r="R22" s="148"/>
      <c r="S22" s="148"/>
      <c r="T22" s="148"/>
      <c r="U22" s="148"/>
      <c r="V22" s="148"/>
    </row>
    <row r="23" spans="1:22" s="150" customFormat="1" ht="6.95" customHeight="1">
      <c r="A23" s="148"/>
      <c r="B23" s="102"/>
      <c r="C23" s="148"/>
      <c r="D23" s="148"/>
      <c r="E23" s="148"/>
      <c r="F23" s="148"/>
      <c r="G23" s="148"/>
      <c r="H23" s="148"/>
      <c r="I23" s="148"/>
      <c r="J23" s="148"/>
      <c r="K23" s="148"/>
      <c r="L23" s="102"/>
      <c r="M23" s="148"/>
      <c r="N23" s="148"/>
      <c r="O23" s="148"/>
      <c r="P23" s="148"/>
      <c r="Q23" s="148"/>
      <c r="R23" s="148"/>
      <c r="S23" s="148"/>
      <c r="T23" s="148"/>
      <c r="U23" s="148"/>
      <c r="V23" s="148"/>
    </row>
    <row r="24" spans="1:22" s="150" customFormat="1" ht="12" customHeight="1">
      <c r="A24" s="148"/>
      <c r="B24" s="102"/>
      <c r="C24" s="148"/>
      <c r="D24" s="104" t="s">
        <v>29</v>
      </c>
      <c r="E24" s="148"/>
      <c r="F24" s="148"/>
      <c r="G24" s="148"/>
      <c r="H24" s="148"/>
      <c r="I24" s="148"/>
      <c r="J24" s="148"/>
      <c r="K24" s="148"/>
      <c r="L24" s="102"/>
      <c r="M24" s="148"/>
      <c r="N24" s="148"/>
      <c r="O24" s="148"/>
      <c r="P24" s="148"/>
      <c r="Q24" s="148"/>
      <c r="R24" s="148"/>
      <c r="S24" s="148"/>
      <c r="T24" s="148"/>
      <c r="U24" s="148"/>
      <c r="V24" s="148"/>
    </row>
    <row r="25" spans="1:22" s="70" customFormat="1" ht="16.5" customHeight="1">
      <c r="A25" s="194"/>
      <c r="B25" s="195"/>
      <c r="C25" s="194"/>
      <c r="D25" s="194"/>
      <c r="E25" s="196" t="s">
        <v>1</v>
      </c>
      <c r="F25" s="196"/>
      <c r="G25" s="196"/>
      <c r="H25" s="196"/>
      <c r="I25" s="194"/>
      <c r="J25" s="194"/>
      <c r="K25" s="194"/>
      <c r="L25" s="195"/>
      <c r="M25" s="194"/>
      <c r="N25" s="194"/>
      <c r="O25" s="194"/>
      <c r="P25" s="194"/>
      <c r="Q25" s="194"/>
      <c r="R25" s="194"/>
      <c r="S25" s="194"/>
      <c r="T25" s="194"/>
      <c r="U25" s="194"/>
      <c r="V25" s="194"/>
    </row>
    <row r="26" spans="1:22" s="150" customFormat="1" ht="6.95" customHeight="1">
      <c r="A26" s="148"/>
      <c r="B26" s="102"/>
      <c r="C26" s="148"/>
      <c r="D26" s="148"/>
      <c r="E26" s="148"/>
      <c r="F26" s="148"/>
      <c r="G26" s="148"/>
      <c r="H26" s="148"/>
      <c r="I26" s="148"/>
      <c r="J26" s="148"/>
      <c r="K26" s="148"/>
      <c r="L26" s="102"/>
      <c r="M26" s="148"/>
      <c r="N26" s="148"/>
      <c r="O26" s="148"/>
      <c r="P26" s="148"/>
      <c r="Q26" s="148"/>
      <c r="R26" s="148"/>
      <c r="S26" s="148"/>
      <c r="T26" s="148"/>
      <c r="U26" s="148"/>
      <c r="V26" s="148"/>
    </row>
    <row r="27" spans="1:22" s="150" customFormat="1" ht="6.95" customHeight="1">
      <c r="A27" s="148"/>
      <c r="B27" s="102"/>
      <c r="C27" s="148"/>
      <c r="D27" s="197"/>
      <c r="E27" s="197"/>
      <c r="F27" s="197"/>
      <c r="G27" s="197"/>
      <c r="H27" s="197"/>
      <c r="I27" s="197"/>
      <c r="J27" s="197"/>
      <c r="K27" s="197"/>
      <c r="L27" s="102"/>
      <c r="M27" s="148"/>
      <c r="N27" s="148"/>
      <c r="O27" s="148"/>
      <c r="P27" s="148"/>
      <c r="Q27" s="148"/>
      <c r="R27" s="148"/>
      <c r="S27" s="148"/>
      <c r="T27" s="148"/>
      <c r="U27" s="148"/>
      <c r="V27" s="148"/>
    </row>
    <row r="28" spans="1:22" s="150" customFormat="1" ht="25.35" customHeight="1">
      <c r="A28" s="148"/>
      <c r="B28" s="102"/>
      <c r="C28" s="148"/>
      <c r="D28" s="198" t="s">
        <v>30</v>
      </c>
      <c r="E28" s="148"/>
      <c r="F28" s="148"/>
      <c r="G28" s="148"/>
      <c r="H28" s="148"/>
      <c r="I28" s="148"/>
      <c r="J28" s="135">
        <f>ROUND(J122, 2)</f>
        <v>0</v>
      </c>
      <c r="K28" s="148"/>
      <c r="L28" s="102"/>
      <c r="M28" s="148"/>
      <c r="N28" s="148"/>
      <c r="O28" s="148"/>
      <c r="P28" s="148"/>
      <c r="Q28" s="148"/>
      <c r="R28" s="148"/>
      <c r="S28" s="148"/>
      <c r="T28" s="148"/>
      <c r="U28" s="148"/>
      <c r="V28" s="148"/>
    </row>
    <row r="29" spans="1:22" s="150" customFormat="1" ht="6.95" customHeight="1">
      <c r="A29" s="148"/>
      <c r="B29" s="102"/>
      <c r="C29" s="148"/>
      <c r="D29" s="197"/>
      <c r="E29" s="197"/>
      <c r="F29" s="197"/>
      <c r="G29" s="197"/>
      <c r="H29" s="197"/>
      <c r="I29" s="197"/>
      <c r="J29" s="197"/>
      <c r="K29" s="197"/>
      <c r="L29" s="102"/>
      <c r="M29" s="148"/>
      <c r="N29" s="148"/>
      <c r="O29" s="148"/>
      <c r="P29" s="148"/>
      <c r="Q29" s="148"/>
      <c r="R29" s="148"/>
      <c r="S29" s="148"/>
      <c r="T29" s="148"/>
      <c r="U29" s="148"/>
      <c r="V29" s="148"/>
    </row>
    <row r="30" spans="1:22" s="150" customFormat="1" ht="14.45" customHeight="1">
      <c r="A30" s="148"/>
      <c r="B30" s="102"/>
      <c r="C30" s="148"/>
      <c r="D30" s="148"/>
      <c r="E30" s="148"/>
      <c r="F30" s="199" t="s">
        <v>32</v>
      </c>
      <c r="G30" s="148"/>
      <c r="H30" s="148"/>
      <c r="I30" s="199" t="s">
        <v>31</v>
      </c>
      <c r="J30" s="199" t="s">
        <v>33</v>
      </c>
      <c r="K30" s="148"/>
      <c r="L30" s="102"/>
      <c r="M30" s="148"/>
      <c r="N30" s="148"/>
      <c r="O30" s="148"/>
      <c r="P30" s="148"/>
      <c r="Q30" s="148"/>
      <c r="R30" s="148"/>
      <c r="S30" s="148"/>
      <c r="T30" s="148"/>
      <c r="U30" s="148"/>
      <c r="V30" s="148"/>
    </row>
    <row r="31" spans="1:22" s="150" customFormat="1" ht="14.45" customHeight="1">
      <c r="A31" s="148"/>
      <c r="B31" s="102"/>
      <c r="C31" s="148"/>
      <c r="D31" s="200" t="s">
        <v>34</v>
      </c>
      <c r="E31" s="104" t="s">
        <v>35</v>
      </c>
      <c r="F31" s="201">
        <f>ROUND((SUM(BE122:BE147)),  2)</f>
        <v>0</v>
      </c>
      <c r="G31" s="148"/>
      <c r="H31" s="148"/>
      <c r="I31" s="202">
        <v>0.21</v>
      </c>
      <c r="J31" s="201">
        <f>ROUND(((SUM(BE122:BE147))*I31),  2)</f>
        <v>0</v>
      </c>
      <c r="K31" s="148"/>
      <c r="L31" s="102"/>
      <c r="M31" s="148"/>
      <c r="N31" s="148"/>
      <c r="O31" s="148"/>
      <c r="P31" s="148"/>
      <c r="Q31" s="148"/>
      <c r="R31" s="148"/>
      <c r="S31" s="148"/>
      <c r="T31" s="148"/>
      <c r="U31" s="148"/>
      <c r="V31" s="148"/>
    </row>
    <row r="32" spans="1:22" s="150" customFormat="1" ht="14.45" customHeight="1">
      <c r="A32" s="148"/>
      <c r="B32" s="102"/>
      <c r="C32" s="148"/>
      <c r="D32" s="148"/>
      <c r="E32" s="104" t="s">
        <v>36</v>
      </c>
      <c r="F32" s="201">
        <f>ROUND((SUM(BF122:BF147)),  2)</f>
        <v>0</v>
      </c>
      <c r="G32" s="148"/>
      <c r="H32" s="148"/>
      <c r="I32" s="202">
        <v>0.15</v>
      </c>
      <c r="J32" s="201">
        <f>ROUND(((SUM(BF122:BF147))*I32),  2)</f>
        <v>0</v>
      </c>
      <c r="K32" s="148"/>
      <c r="L32" s="102"/>
      <c r="M32" s="148"/>
      <c r="N32" s="148"/>
      <c r="O32" s="148"/>
      <c r="P32" s="148"/>
      <c r="Q32" s="148"/>
      <c r="R32" s="148"/>
      <c r="S32" s="148"/>
      <c r="T32" s="148"/>
      <c r="U32" s="148"/>
      <c r="V32" s="148"/>
    </row>
    <row r="33" spans="1:22" s="150" customFormat="1" ht="14.45" hidden="1" customHeight="1">
      <c r="A33" s="148"/>
      <c r="B33" s="102"/>
      <c r="C33" s="148"/>
      <c r="D33" s="148"/>
      <c r="E33" s="104" t="s">
        <v>37</v>
      </c>
      <c r="F33" s="201">
        <f>ROUND((SUM(BG122:BG147)),  2)</f>
        <v>0</v>
      </c>
      <c r="G33" s="148"/>
      <c r="H33" s="148"/>
      <c r="I33" s="202">
        <v>0.21</v>
      </c>
      <c r="J33" s="201">
        <f>0</f>
        <v>0</v>
      </c>
      <c r="K33" s="148"/>
      <c r="L33" s="102"/>
      <c r="M33" s="148"/>
      <c r="N33" s="148"/>
      <c r="O33" s="148"/>
      <c r="P33" s="148"/>
      <c r="Q33" s="148"/>
      <c r="R33" s="148"/>
      <c r="S33" s="148"/>
      <c r="T33" s="148"/>
      <c r="U33" s="148"/>
      <c r="V33" s="148"/>
    </row>
    <row r="34" spans="1:22" s="150" customFormat="1" ht="14.45" hidden="1" customHeight="1">
      <c r="A34" s="148"/>
      <c r="B34" s="102"/>
      <c r="C34" s="148"/>
      <c r="D34" s="148"/>
      <c r="E34" s="104" t="s">
        <v>38</v>
      </c>
      <c r="F34" s="201">
        <f>ROUND((SUM(BH122:BH147)),  2)</f>
        <v>0</v>
      </c>
      <c r="G34" s="148"/>
      <c r="H34" s="148"/>
      <c r="I34" s="202">
        <v>0.15</v>
      </c>
      <c r="J34" s="201">
        <f>0</f>
        <v>0</v>
      </c>
      <c r="K34" s="148"/>
      <c r="L34" s="102"/>
      <c r="M34" s="148"/>
      <c r="N34" s="148"/>
      <c r="O34" s="148"/>
      <c r="P34" s="148"/>
      <c r="Q34" s="148"/>
      <c r="R34" s="148"/>
      <c r="S34" s="148"/>
      <c r="T34" s="148"/>
      <c r="U34" s="148"/>
      <c r="V34" s="148"/>
    </row>
    <row r="35" spans="1:22" s="150" customFormat="1" ht="14.45" hidden="1" customHeight="1">
      <c r="A35" s="148"/>
      <c r="B35" s="102"/>
      <c r="C35" s="148"/>
      <c r="D35" s="148"/>
      <c r="E35" s="104" t="s">
        <v>39</v>
      </c>
      <c r="F35" s="201">
        <f>ROUND((SUM(BI122:BI147)),  2)</f>
        <v>0</v>
      </c>
      <c r="G35" s="148"/>
      <c r="H35" s="148"/>
      <c r="I35" s="202">
        <v>0</v>
      </c>
      <c r="J35" s="201">
        <f>0</f>
        <v>0</v>
      </c>
      <c r="K35" s="148"/>
      <c r="L35" s="102"/>
      <c r="M35" s="148"/>
      <c r="N35" s="148"/>
      <c r="O35" s="148"/>
      <c r="P35" s="148"/>
      <c r="Q35" s="148"/>
      <c r="R35" s="148"/>
      <c r="S35" s="148"/>
      <c r="T35" s="148"/>
      <c r="U35" s="148"/>
      <c r="V35" s="148"/>
    </row>
    <row r="36" spans="1:22" s="150" customFormat="1" ht="6.95" customHeight="1">
      <c r="A36" s="148"/>
      <c r="B36" s="102"/>
      <c r="C36" s="148"/>
      <c r="D36" s="148"/>
      <c r="E36" s="148"/>
      <c r="F36" s="148"/>
      <c r="G36" s="148"/>
      <c r="H36" s="148"/>
      <c r="I36" s="148"/>
      <c r="J36" s="148"/>
      <c r="K36" s="148"/>
      <c r="L36" s="102"/>
      <c r="M36" s="148"/>
      <c r="N36" s="148"/>
      <c r="O36" s="148"/>
      <c r="P36" s="148"/>
      <c r="Q36" s="148"/>
      <c r="R36" s="148"/>
      <c r="S36" s="148"/>
      <c r="T36" s="148"/>
      <c r="U36" s="148"/>
      <c r="V36" s="148"/>
    </row>
    <row r="37" spans="1:22" s="150" customFormat="1" ht="25.35" customHeight="1">
      <c r="A37" s="148"/>
      <c r="B37" s="102"/>
      <c r="C37" s="203"/>
      <c r="D37" s="204" t="s">
        <v>40</v>
      </c>
      <c r="E37" s="205"/>
      <c r="F37" s="205"/>
      <c r="G37" s="206" t="s">
        <v>41</v>
      </c>
      <c r="H37" s="207" t="s">
        <v>42</v>
      </c>
      <c r="I37" s="205"/>
      <c r="J37" s="208">
        <f>SUM(J28:J35)</f>
        <v>0</v>
      </c>
      <c r="K37" s="209"/>
      <c r="L37" s="102"/>
      <c r="M37" s="148"/>
      <c r="N37" s="148"/>
      <c r="O37" s="148"/>
      <c r="P37" s="148"/>
      <c r="Q37" s="148"/>
      <c r="R37" s="148"/>
      <c r="S37" s="148"/>
      <c r="T37" s="148"/>
      <c r="U37" s="148"/>
      <c r="V37" s="148"/>
    </row>
    <row r="38" spans="1:22" s="150" customFormat="1" ht="14.45" customHeight="1">
      <c r="A38" s="148"/>
      <c r="B38" s="102"/>
      <c r="C38" s="148"/>
      <c r="D38" s="148"/>
      <c r="E38" s="148"/>
      <c r="F38" s="148"/>
      <c r="G38" s="148"/>
      <c r="H38" s="148"/>
      <c r="I38" s="148"/>
      <c r="J38" s="148"/>
      <c r="K38" s="148"/>
      <c r="L38" s="102"/>
      <c r="M38" s="148"/>
      <c r="N38" s="148"/>
      <c r="O38" s="148"/>
      <c r="P38" s="148"/>
      <c r="Q38" s="148"/>
      <c r="R38" s="148"/>
      <c r="S38" s="148"/>
      <c r="T38" s="148"/>
      <c r="U38" s="148"/>
      <c r="V38" s="148"/>
    </row>
    <row r="39" spans="1:22" ht="14.45" customHeight="1">
      <c r="A39" s="132"/>
      <c r="B39" s="191"/>
      <c r="C39" s="132"/>
      <c r="D39" s="132"/>
      <c r="E39" s="132"/>
      <c r="F39" s="132"/>
      <c r="G39" s="132"/>
      <c r="H39" s="132"/>
      <c r="I39" s="132"/>
      <c r="J39" s="132"/>
      <c r="K39" s="132"/>
      <c r="L39" s="191"/>
      <c r="M39" s="132"/>
      <c r="N39" s="132"/>
      <c r="O39" s="132"/>
      <c r="P39" s="132"/>
      <c r="Q39" s="132"/>
      <c r="R39" s="132"/>
      <c r="S39" s="132"/>
      <c r="T39" s="132"/>
      <c r="U39" s="132"/>
      <c r="V39" s="132"/>
    </row>
    <row r="40" spans="1:22" ht="14.45" customHeight="1">
      <c r="A40" s="132"/>
      <c r="B40" s="191"/>
      <c r="C40" s="132"/>
      <c r="D40" s="132"/>
      <c r="E40" s="132"/>
      <c r="F40" s="132"/>
      <c r="G40" s="132"/>
      <c r="H40" s="132"/>
      <c r="I40" s="132"/>
      <c r="J40" s="132"/>
      <c r="K40" s="132"/>
      <c r="L40" s="191"/>
      <c r="M40" s="132"/>
      <c r="N40" s="132"/>
      <c r="O40" s="132"/>
      <c r="P40" s="132"/>
      <c r="Q40" s="132"/>
      <c r="R40" s="132"/>
      <c r="S40" s="132"/>
      <c r="T40" s="132"/>
      <c r="U40" s="132"/>
      <c r="V40" s="132"/>
    </row>
    <row r="41" spans="1:22" ht="14.45" customHeight="1">
      <c r="A41" s="132"/>
      <c r="B41" s="191"/>
      <c r="C41" s="132"/>
      <c r="D41" s="132"/>
      <c r="E41" s="132"/>
      <c r="F41" s="132"/>
      <c r="G41" s="132"/>
      <c r="H41" s="132"/>
      <c r="I41" s="132"/>
      <c r="J41" s="132"/>
      <c r="K41" s="132"/>
      <c r="L41" s="191"/>
      <c r="M41" s="132"/>
      <c r="N41" s="132"/>
      <c r="O41" s="132"/>
      <c r="P41" s="132"/>
      <c r="Q41" s="132"/>
      <c r="R41" s="132"/>
      <c r="S41" s="132"/>
      <c r="T41" s="132"/>
      <c r="U41" s="132"/>
      <c r="V41" s="132"/>
    </row>
    <row r="42" spans="1:22" ht="14.45" customHeight="1">
      <c r="A42" s="132"/>
      <c r="B42" s="191"/>
      <c r="C42" s="132"/>
      <c r="D42" s="132"/>
      <c r="E42" s="132"/>
      <c r="F42" s="132"/>
      <c r="G42" s="132"/>
      <c r="H42" s="132"/>
      <c r="I42" s="132"/>
      <c r="J42" s="132"/>
      <c r="K42" s="132"/>
      <c r="L42" s="191"/>
      <c r="M42" s="132"/>
      <c r="N42" s="132"/>
      <c r="O42" s="132"/>
      <c r="P42" s="132"/>
      <c r="Q42" s="132"/>
      <c r="R42" s="132"/>
      <c r="S42" s="132"/>
      <c r="T42" s="132"/>
      <c r="U42" s="132"/>
      <c r="V42" s="132"/>
    </row>
    <row r="43" spans="1:22" ht="14.45" customHeight="1">
      <c r="A43" s="132"/>
      <c r="B43" s="191"/>
      <c r="C43" s="132"/>
      <c r="D43" s="132"/>
      <c r="E43" s="132"/>
      <c r="F43" s="132"/>
      <c r="G43" s="132"/>
      <c r="H43" s="132"/>
      <c r="I43" s="132"/>
      <c r="J43" s="132"/>
      <c r="K43" s="132"/>
      <c r="L43" s="191"/>
      <c r="M43" s="132"/>
      <c r="N43" s="132"/>
      <c r="O43" s="132"/>
      <c r="P43" s="132"/>
      <c r="Q43" s="132"/>
      <c r="R43" s="132"/>
      <c r="S43" s="132"/>
      <c r="T43" s="132"/>
      <c r="U43" s="132"/>
      <c r="V43" s="132"/>
    </row>
    <row r="44" spans="1:22" ht="14.45" customHeight="1">
      <c r="A44" s="132"/>
      <c r="B44" s="191"/>
      <c r="C44" s="132"/>
      <c r="D44" s="132"/>
      <c r="E44" s="132"/>
      <c r="F44" s="132"/>
      <c r="G44" s="132"/>
      <c r="H44" s="132"/>
      <c r="I44" s="132"/>
      <c r="J44" s="132"/>
      <c r="K44" s="132"/>
      <c r="L44" s="191"/>
      <c r="M44" s="132"/>
      <c r="N44" s="132"/>
      <c r="O44" s="132"/>
      <c r="P44" s="132"/>
      <c r="Q44" s="132"/>
      <c r="R44" s="132"/>
      <c r="S44" s="132"/>
      <c r="T44" s="132"/>
      <c r="U44" s="132"/>
      <c r="V44" s="132"/>
    </row>
    <row r="45" spans="1:22" ht="14.45" customHeight="1">
      <c r="A45" s="132"/>
      <c r="B45" s="191"/>
      <c r="C45" s="132"/>
      <c r="D45" s="132"/>
      <c r="E45" s="132"/>
      <c r="F45" s="132"/>
      <c r="G45" s="132"/>
      <c r="H45" s="132"/>
      <c r="I45" s="132"/>
      <c r="J45" s="132"/>
      <c r="K45" s="132"/>
      <c r="L45" s="191"/>
      <c r="M45" s="132"/>
      <c r="N45" s="132"/>
      <c r="O45" s="132"/>
      <c r="P45" s="132"/>
      <c r="Q45" s="132"/>
      <c r="R45" s="132"/>
      <c r="S45" s="132"/>
      <c r="T45" s="132"/>
      <c r="U45" s="132"/>
      <c r="V45" s="132"/>
    </row>
    <row r="46" spans="1:22" ht="14.45" customHeight="1">
      <c r="A46" s="132"/>
      <c r="B46" s="191"/>
      <c r="C46" s="132"/>
      <c r="D46" s="132"/>
      <c r="E46" s="132"/>
      <c r="F46" s="132"/>
      <c r="G46" s="132"/>
      <c r="H46" s="132"/>
      <c r="I46" s="132"/>
      <c r="J46" s="132"/>
      <c r="K46" s="132"/>
      <c r="L46" s="191"/>
      <c r="M46" s="132"/>
      <c r="N46" s="132"/>
      <c r="O46" s="132"/>
      <c r="P46" s="132"/>
      <c r="Q46" s="132"/>
      <c r="R46" s="132"/>
      <c r="S46" s="132"/>
      <c r="T46" s="132"/>
      <c r="U46" s="132"/>
      <c r="V46" s="132"/>
    </row>
    <row r="47" spans="1:22" ht="14.45" customHeight="1">
      <c r="A47" s="132"/>
      <c r="B47" s="191"/>
      <c r="C47" s="132"/>
      <c r="D47" s="132"/>
      <c r="E47" s="132"/>
      <c r="F47" s="132"/>
      <c r="G47" s="132"/>
      <c r="H47" s="132"/>
      <c r="I47" s="132"/>
      <c r="J47" s="132"/>
      <c r="K47" s="132"/>
      <c r="L47" s="191"/>
      <c r="M47" s="132"/>
      <c r="N47" s="132"/>
      <c r="O47" s="132"/>
      <c r="P47" s="132"/>
      <c r="Q47" s="132"/>
      <c r="R47" s="132"/>
      <c r="S47" s="132"/>
      <c r="T47" s="132"/>
      <c r="U47" s="132"/>
      <c r="V47" s="132"/>
    </row>
    <row r="48" spans="1:22" ht="14.45" customHeight="1">
      <c r="A48" s="132"/>
      <c r="B48" s="191"/>
      <c r="C48" s="132"/>
      <c r="D48" s="132"/>
      <c r="E48" s="132"/>
      <c r="F48" s="132"/>
      <c r="G48" s="132"/>
      <c r="H48" s="132"/>
      <c r="I48" s="132"/>
      <c r="J48" s="132"/>
      <c r="K48" s="132"/>
      <c r="L48" s="191"/>
      <c r="M48" s="132"/>
      <c r="N48" s="132"/>
      <c r="O48" s="132"/>
      <c r="P48" s="132"/>
      <c r="Q48" s="132"/>
      <c r="R48" s="132"/>
      <c r="S48" s="132"/>
      <c r="T48" s="132"/>
      <c r="U48" s="132"/>
      <c r="V48" s="132"/>
    </row>
    <row r="49" spans="1:22" ht="14.45" customHeight="1">
      <c r="A49" s="132"/>
      <c r="B49" s="191"/>
      <c r="C49" s="132"/>
      <c r="D49" s="132"/>
      <c r="E49" s="132"/>
      <c r="F49" s="132"/>
      <c r="G49" s="132"/>
      <c r="H49" s="132"/>
      <c r="I49" s="132"/>
      <c r="J49" s="132"/>
      <c r="K49" s="132"/>
      <c r="L49" s="191"/>
      <c r="M49" s="132"/>
      <c r="N49" s="132"/>
      <c r="O49" s="132"/>
      <c r="P49" s="132"/>
      <c r="Q49" s="132"/>
      <c r="R49" s="132"/>
      <c r="S49" s="132"/>
      <c r="T49" s="132"/>
      <c r="U49" s="132"/>
      <c r="V49" s="132"/>
    </row>
    <row r="50" spans="1:22" s="150" customFormat="1" ht="14.45" customHeight="1">
      <c r="A50" s="148"/>
      <c r="B50" s="102"/>
      <c r="C50" s="148"/>
      <c r="D50" s="210" t="s">
        <v>43</v>
      </c>
      <c r="E50" s="211"/>
      <c r="F50" s="211"/>
      <c r="G50" s="210" t="s">
        <v>44</v>
      </c>
      <c r="H50" s="211"/>
      <c r="I50" s="211"/>
      <c r="J50" s="211"/>
      <c r="K50" s="211"/>
      <c r="L50" s="102"/>
      <c r="M50" s="148"/>
      <c r="N50" s="148"/>
      <c r="O50" s="148"/>
      <c r="P50" s="148"/>
      <c r="Q50" s="148"/>
      <c r="R50" s="148"/>
      <c r="S50" s="148"/>
      <c r="T50" s="148"/>
      <c r="U50" s="148"/>
      <c r="V50" s="148"/>
    </row>
    <row r="51" spans="1:22">
      <c r="A51" s="132"/>
      <c r="B51" s="191"/>
      <c r="C51" s="132"/>
      <c r="D51" s="132"/>
      <c r="E51" s="132"/>
      <c r="F51" s="132"/>
      <c r="G51" s="132"/>
      <c r="H51" s="132"/>
      <c r="I51" s="132"/>
      <c r="J51" s="132"/>
      <c r="K51" s="132"/>
      <c r="L51" s="191"/>
      <c r="M51" s="132"/>
      <c r="N51" s="132"/>
      <c r="O51" s="132"/>
      <c r="P51" s="132"/>
      <c r="Q51" s="132"/>
      <c r="R51" s="132"/>
      <c r="S51" s="132"/>
      <c r="T51" s="132"/>
      <c r="U51" s="132"/>
      <c r="V51" s="132"/>
    </row>
    <row r="52" spans="1:22">
      <c r="A52" s="132"/>
      <c r="B52" s="191"/>
      <c r="C52" s="132"/>
      <c r="D52" s="132"/>
      <c r="E52" s="132"/>
      <c r="F52" s="132"/>
      <c r="G52" s="132"/>
      <c r="H52" s="132"/>
      <c r="I52" s="132"/>
      <c r="J52" s="132"/>
      <c r="K52" s="132"/>
      <c r="L52" s="191"/>
      <c r="M52" s="132"/>
      <c r="N52" s="132"/>
      <c r="O52" s="132"/>
      <c r="P52" s="132"/>
      <c r="Q52" s="132"/>
      <c r="R52" s="132"/>
      <c r="S52" s="132"/>
      <c r="T52" s="132"/>
      <c r="U52" s="132"/>
      <c r="V52" s="132"/>
    </row>
    <row r="53" spans="1:22">
      <c r="A53" s="132"/>
      <c r="B53" s="191"/>
      <c r="C53" s="132"/>
      <c r="D53" s="132"/>
      <c r="E53" s="132"/>
      <c r="F53" s="132"/>
      <c r="G53" s="132"/>
      <c r="H53" s="132"/>
      <c r="I53" s="132"/>
      <c r="J53" s="132"/>
      <c r="K53" s="132"/>
      <c r="L53" s="191"/>
      <c r="M53" s="132"/>
      <c r="N53" s="132"/>
      <c r="O53" s="132"/>
      <c r="P53" s="132"/>
      <c r="Q53" s="132"/>
      <c r="R53" s="132"/>
      <c r="S53" s="132"/>
      <c r="T53" s="132"/>
      <c r="U53" s="132"/>
      <c r="V53" s="132"/>
    </row>
    <row r="54" spans="1:22">
      <c r="A54" s="132"/>
      <c r="B54" s="191"/>
      <c r="C54" s="132"/>
      <c r="D54" s="132"/>
      <c r="E54" s="132"/>
      <c r="F54" s="132"/>
      <c r="G54" s="132"/>
      <c r="H54" s="132"/>
      <c r="I54" s="132"/>
      <c r="J54" s="132"/>
      <c r="K54" s="132"/>
      <c r="L54" s="191"/>
      <c r="M54" s="132"/>
      <c r="N54" s="132"/>
      <c r="O54" s="132"/>
      <c r="P54" s="132"/>
      <c r="Q54" s="132"/>
      <c r="R54" s="132"/>
      <c r="S54" s="132"/>
      <c r="T54" s="132"/>
      <c r="U54" s="132"/>
      <c r="V54" s="132"/>
    </row>
    <row r="55" spans="1:22">
      <c r="A55" s="132"/>
      <c r="B55" s="191"/>
      <c r="C55" s="132"/>
      <c r="D55" s="132"/>
      <c r="E55" s="132"/>
      <c r="F55" s="132"/>
      <c r="G55" s="132"/>
      <c r="H55" s="132"/>
      <c r="I55" s="132"/>
      <c r="J55" s="132"/>
      <c r="K55" s="132"/>
      <c r="L55" s="191"/>
      <c r="M55" s="132"/>
      <c r="N55" s="132"/>
      <c r="O55" s="132"/>
      <c r="P55" s="132"/>
      <c r="Q55" s="132"/>
      <c r="R55" s="132"/>
      <c r="S55" s="132"/>
      <c r="T55" s="132"/>
      <c r="U55" s="132"/>
      <c r="V55" s="132"/>
    </row>
    <row r="56" spans="1:22">
      <c r="A56" s="132"/>
      <c r="B56" s="191"/>
      <c r="C56" s="132"/>
      <c r="D56" s="132"/>
      <c r="E56" s="132"/>
      <c r="F56" s="132"/>
      <c r="G56" s="132"/>
      <c r="H56" s="132"/>
      <c r="I56" s="132"/>
      <c r="J56" s="132"/>
      <c r="K56" s="132"/>
      <c r="L56" s="191"/>
      <c r="M56" s="132"/>
      <c r="N56" s="132"/>
      <c r="O56" s="132"/>
      <c r="P56" s="132"/>
      <c r="Q56" s="132"/>
      <c r="R56" s="132"/>
      <c r="S56" s="132"/>
      <c r="T56" s="132"/>
      <c r="U56" s="132"/>
      <c r="V56" s="132"/>
    </row>
    <row r="57" spans="1:22">
      <c r="A57" s="132"/>
      <c r="B57" s="191"/>
      <c r="C57" s="132"/>
      <c r="D57" s="132"/>
      <c r="E57" s="132"/>
      <c r="F57" s="132"/>
      <c r="G57" s="132"/>
      <c r="H57" s="132"/>
      <c r="I57" s="132"/>
      <c r="J57" s="132"/>
      <c r="K57" s="132"/>
      <c r="L57" s="191"/>
      <c r="M57" s="132"/>
      <c r="N57" s="132"/>
      <c r="O57" s="132"/>
      <c r="P57" s="132"/>
      <c r="Q57" s="132"/>
      <c r="R57" s="132"/>
      <c r="S57" s="132"/>
      <c r="T57" s="132"/>
      <c r="U57" s="132"/>
      <c r="V57" s="132"/>
    </row>
    <row r="58" spans="1:22">
      <c r="A58" s="132"/>
      <c r="B58" s="191"/>
      <c r="C58" s="132"/>
      <c r="D58" s="132"/>
      <c r="E58" s="132"/>
      <c r="F58" s="132"/>
      <c r="G58" s="132"/>
      <c r="H58" s="132"/>
      <c r="I58" s="132"/>
      <c r="J58" s="132"/>
      <c r="K58" s="132"/>
      <c r="L58" s="191"/>
      <c r="M58" s="132"/>
      <c r="N58" s="132"/>
      <c r="O58" s="132"/>
      <c r="P58" s="132"/>
      <c r="Q58" s="132"/>
      <c r="R58" s="132"/>
      <c r="S58" s="132"/>
      <c r="T58" s="132"/>
      <c r="U58" s="132"/>
      <c r="V58" s="132"/>
    </row>
    <row r="59" spans="1:22">
      <c r="A59" s="132"/>
      <c r="B59" s="191"/>
      <c r="C59" s="132"/>
      <c r="D59" s="132"/>
      <c r="E59" s="132"/>
      <c r="F59" s="132"/>
      <c r="G59" s="132"/>
      <c r="H59" s="132"/>
      <c r="I59" s="132"/>
      <c r="J59" s="132"/>
      <c r="K59" s="132"/>
      <c r="L59" s="191"/>
      <c r="M59" s="132"/>
      <c r="N59" s="132"/>
      <c r="O59" s="132"/>
      <c r="P59" s="132"/>
      <c r="Q59" s="132"/>
      <c r="R59" s="132"/>
      <c r="S59" s="132"/>
      <c r="T59" s="132"/>
      <c r="U59" s="132"/>
      <c r="V59" s="132"/>
    </row>
    <row r="60" spans="1:22">
      <c r="A60" s="132"/>
      <c r="B60" s="191"/>
      <c r="C60" s="132"/>
      <c r="D60" s="132"/>
      <c r="E60" s="132"/>
      <c r="F60" s="132"/>
      <c r="G60" s="132"/>
      <c r="H60" s="132"/>
      <c r="I60" s="132"/>
      <c r="J60" s="132"/>
      <c r="K60" s="132"/>
      <c r="L60" s="191"/>
      <c r="M60" s="132"/>
      <c r="N60" s="132"/>
      <c r="O60" s="132"/>
      <c r="P60" s="132"/>
      <c r="Q60" s="132"/>
      <c r="R60" s="132"/>
      <c r="S60" s="132"/>
      <c r="T60" s="132"/>
      <c r="U60" s="132"/>
      <c r="V60" s="132"/>
    </row>
    <row r="61" spans="1:22" s="150" customFormat="1" ht="12.75">
      <c r="A61" s="148"/>
      <c r="B61" s="102"/>
      <c r="C61" s="148"/>
      <c r="D61" s="212" t="s">
        <v>45</v>
      </c>
      <c r="E61" s="213"/>
      <c r="F61" s="214" t="s">
        <v>46</v>
      </c>
      <c r="G61" s="212" t="s">
        <v>45</v>
      </c>
      <c r="H61" s="213"/>
      <c r="I61" s="213"/>
      <c r="J61" s="215" t="s">
        <v>46</v>
      </c>
      <c r="K61" s="213"/>
      <c r="L61" s="102"/>
      <c r="M61" s="148"/>
      <c r="N61" s="148"/>
      <c r="O61" s="148"/>
      <c r="P61" s="148"/>
      <c r="Q61" s="148"/>
      <c r="R61" s="148"/>
      <c r="S61" s="148"/>
      <c r="T61" s="148"/>
      <c r="U61" s="148"/>
      <c r="V61" s="148"/>
    </row>
    <row r="62" spans="1:22">
      <c r="A62" s="132"/>
      <c r="B62" s="191"/>
      <c r="C62" s="132"/>
      <c r="D62" s="132"/>
      <c r="E62" s="132"/>
      <c r="F62" s="132"/>
      <c r="G62" s="132"/>
      <c r="H62" s="132"/>
      <c r="I62" s="132"/>
      <c r="J62" s="132"/>
      <c r="K62" s="132"/>
      <c r="L62" s="191"/>
      <c r="M62" s="132"/>
      <c r="N62" s="132"/>
      <c r="O62" s="132"/>
      <c r="P62" s="132"/>
      <c r="Q62" s="132"/>
      <c r="R62" s="132"/>
      <c r="S62" s="132"/>
      <c r="T62" s="132"/>
      <c r="U62" s="132"/>
      <c r="V62" s="132"/>
    </row>
    <row r="63" spans="1:22">
      <c r="A63" s="132"/>
      <c r="B63" s="191"/>
      <c r="C63" s="132"/>
      <c r="D63" s="132"/>
      <c r="E63" s="132"/>
      <c r="F63" s="132"/>
      <c r="G63" s="132"/>
      <c r="H63" s="132"/>
      <c r="I63" s="132"/>
      <c r="J63" s="132"/>
      <c r="K63" s="132"/>
      <c r="L63" s="191"/>
      <c r="M63" s="132"/>
      <c r="N63" s="132"/>
      <c r="O63" s="132"/>
      <c r="P63" s="132"/>
      <c r="Q63" s="132"/>
      <c r="R63" s="132"/>
      <c r="S63" s="132"/>
      <c r="T63" s="132"/>
      <c r="U63" s="132"/>
      <c r="V63" s="132"/>
    </row>
    <row r="64" spans="1:22">
      <c r="A64" s="132"/>
      <c r="B64" s="191"/>
      <c r="C64" s="132"/>
      <c r="D64" s="132"/>
      <c r="E64" s="132"/>
      <c r="F64" s="132"/>
      <c r="G64" s="132"/>
      <c r="H64" s="132"/>
      <c r="I64" s="132"/>
      <c r="J64" s="132"/>
      <c r="K64" s="132"/>
      <c r="L64" s="191"/>
      <c r="M64" s="132"/>
      <c r="N64" s="132"/>
      <c r="O64" s="132"/>
      <c r="P64" s="132"/>
      <c r="Q64" s="132"/>
      <c r="R64" s="132"/>
      <c r="S64" s="132"/>
      <c r="T64" s="132"/>
      <c r="U64" s="132"/>
      <c r="V64" s="132"/>
    </row>
    <row r="65" spans="1:22" s="150" customFormat="1" ht="12.75">
      <c r="A65" s="148"/>
      <c r="B65" s="102"/>
      <c r="C65" s="148"/>
      <c r="D65" s="210" t="s">
        <v>47</v>
      </c>
      <c r="E65" s="211"/>
      <c r="F65" s="211"/>
      <c r="G65" s="210" t="s">
        <v>48</v>
      </c>
      <c r="H65" s="211"/>
      <c r="I65" s="211"/>
      <c r="J65" s="211"/>
      <c r="K65" s="211"/>
      <c r="L65" s="102"/>
      <c r="M65" s="148"/>
      <c r="N65" s="148"/>
      <c r="O65" s="148"/>
      <c r="P65" s="148"/>
      <c r="Q65" s="148"/>
      <c r="R65" s="148"/>
      <c r="S65" s="148"/>
      <c r="T65" s="148"/>
      <c r="U65" s="148"/>
      <c r="V65" s="148"/>
    </row>
    <row r="66" spans="1:22">
      <c r="A66" s="132"/>
      <c r="B66" s="191"/>
      <c r="C66" s="132"/>
      <c r="D66" s="132"/>
      <c r="E66" s="132"/>
      <c r="F66" s="132"/>
      <c r="G66" s="132"/>
      <c r="H66" s="132"/>
      <c r="I66" s="132"/>
      <c r="J66" s="132"/>
      <c r="K66" s="132"/>
      <c r="L66" s="191"/>
      <c r="M66" s="132"/>
      <c r="N66" s="132"/>
      <c r="O66" s="132"/>
      <c r="P66" s="132"/>
      <c r="Q66" s="132"/>
      <c r="R66" s="132"/>
      <c r="S66" s="132"/>
      <c r="T66" s="132"/>
      <c r="U66" s="132"/>
      <c r="V66" s="132"/>
    </row>
    <row r="67" spans="1:22">
      <c r="A67" s="132"/>
      <c r="B67" s="191"/>
      <c r="C67" s="132"/>
      <c r="D67" s="132"/>
      <c r="E67" s="132"/>
      <c r="F67" s="132"/>
      <c r="G67" s="132"/>
      <c r="H67" s="132"/>
      <c r="I67" s="132"/>
      <c r="J67" s="132"/>
      <c r="K67" s="132"/>
      <c r="L67" s="191"/>
      <c r="M67" s="132"/>
      <c r="N67" s="132"/>
      <c r="O67" s="132"/>
      <c r="P67" s="132"/>
      <c r="Q67" s="132"/>
      <c r="R67" s="132"/>
      <c r="S67" s="132"/>
      <c r="T67" s="132"/>
      <c r="U67" s="132"/>
      <c r="V67" s="132"/>
    </row>
    <row r="68" spans="1:22">
      <c r="A68" s="132"/>
      <c r="B68" s="191"/>
      <c r="C68" s="132"/>
      <c r="D68" s="132"/>
      <c r="E68" s="132"/>
      <c r="F68" s="132"/>
      <c r="G68" s="132"/>
      <c r="H68" s="132"/>
      <c r="I68" s="132"/>
      <c r="J68" s="132"/>
      <c r="K68" s="132"/>
      <c r="L68" s="191"/>
      <c r="M68" s="132"/>
      <c r="N68" s="132"/>
      <c r="O68" s="132"/>
      <c r="P68" s="132"/>
      <c r="Q68" s="132"/>
      <c r="R68" s="132"/>
      <c r="S68" s="132"/>
      <c r="T68" s="132"/>
      <c r="U68" s="132"/>
      <c r="V68" s="132"/>
    </row>
    <row r="69" spans="1:22">
      <c r="A69" s="132"/>
      <c r="B69" s="191"/>
      <c r="C69" s="132"/>
      <c r="D69" s="132"/>
      <c r="E69" s="132"/>
      <c r="F69" s="132"/>
      <c r="G69" s="132"/>
      <c r="H69" s="132"/>
      <c r="I69" s="132"/>
      <c r="J69" s="132"/>
      <c r="K69" s="132"/>
      <c r="L69" s="191"/>
      <c r="M69" s="132"/>
      <c r="N69" s="132"/>
      <c r="O69" s="132"/>
      <c r="P69" s="132"/>
      <c r="Q69" s="132"/>
      <c r="R69" s="132"/>
      <c r="S69" s="132"/>
      <c r="T69" s="132"/>
      <c r="U69" s="132"/>
      <c r="V69" s="132"/>
    </row>
    <row r="70" spans="1:22">
      <c r="A70" s="132"/>
      <c r="B70" s="191"/>
      <c r="C70" s="132"/>
      <c r="D70" s="132"/>
      <c r="E70" s="132"/>
      <c r="F70" s="132"/>
      <c r="G70" s="132"/>
      <c r="H70" s="132"/>
      <c r="I70" s="132"/>
      <c r="J70" s="132"/>
      <c r="K70" s="132"/>
      <c r="L70" s="191"/>
      <c r="M70" s="132"/>
      <c r="N70" s="132"/>
      <c r="O70" s="132"/>
      <c r="P70" s="132"/>
      <c r="Q70" s="132"/>
      <c r="R70" s="132"/>
      <c r="S70" s="132"/>
      <c r="T70" s="132"/>
      <c r="U70" s="132"/>
      <c r="V70" s="132"/>
    </row>
    <row r="71" spans="1:22">
      <c r="A71" s="132"/>
      <c r="B71" s="191"/>
      <c r="C71" s="132"/>
      <c r="D71" s="132"/>
      <c r="E71" s="132"/>
      <c r="F71" s="132"/>
      <c r="G71" s="132"/>
      <c r="H71" s="132"/>
      <c r="I71" s="132"/>
      <c r="J71" s="132"/>
      <c r="K71" s="132"/>
      <c r="L71" s="191"/>
      <c r="M71" s="132"/>
      <c r="N71" s="132"/>
      <c r="O71" s="132"/>
      <c r="P71" s="132"/>
      <c r="Q71" s="132"/>
      <c r="R71" s="132"/>
      <c r="S71" s="132"/>
      <c r="T71" s="132"/>
      <c r="U71" s="132"/>
      <c r="V71" s="132"/>
    </row>
    <row r="72" spans="1:22">
      <c r="A72" s="132"/>
      <c r="B72" s="191"/>
      <c r="C72" s="132"/>
      <c r="D72" s="132"/>
      <c r="E72" s="132"/>
      <c r="F72" s="132"/>
      <c r="G72" s="132"/>
      <c r="H72" s="132"/>
      <c r="I72" s="132"/>
      <c r="J72" s="132"/>
      <c r="K72" s="132"/>
      <c r="L72" s="191"/>
      <c r="M72" s="132"/>
      <c r="N72" s="132"/>
      <c r="O72" s="132"/>
      <c r="P72" s="132"/>
      <c r="Q72" s="132"/>
      <c r="R72" s="132"/>
      <c r="S72" s="132"/>
      <c r="T72" s="132"/>
      <c r="U72" s="132"/>
      <c r="V72" s="132"/>
    </row>
    <row r="73" spans="1:22">
      <c r="A73" s="132"/>
      <c r="B73" s="191"/>
      <c r="C73" s="132"/>
      <c r="D73" s="132"/>
      <c r="E73" s="132"/>
      <c r="F73" s="132"/>
      <c r="G73" s="132"/>
      <c r="H73" s="132"/>
      <c r="I73" s="132"/>
      <c r="J73" s="132"/>
      <c r="K73" s="132"/>
      <c r="L73" s="191"/>
      <c r="M73" s="132"/>
      <c r="N73" s="132"/>
      <c r="O73" s="132"/>
      <c r="P73" s="132"/>
      <c r="Q73" s="132"/>
      <c r="R73" s="132"/>
      <c r="S73" s="132"/>
      <c r="T73" s="132"/>
      <c r="U73" s="132"/>
      <c r="V73" s="132"/>
    </row>
    <row r="74" spans="1:22">
      <c r="A74" s="132"/>
      <c r="B74" s="191"/>
      <c r="C74" s="132"/>
      <c r="D74" s="132"/>
      <c r="E74" s="132"/>
      <c r="F74" s="132"/>
      <c r="G74" s="132"/>
      <c r="H74" s="132"/>
      <c r="I74" s="132"/>
      <c r="J74" s="132"/>
      <c r="K74" s="132"/>
      <c r="L74" s="191"/>
      <c r="M74" s="132"/>
      <c r="N74" s="132"/>
      <c r="O74" s="132"/>
      <c r="P74" s="132"/>
      <c r="Q74" s="132"/>
      <c r="R74" s="132"/>
      <c r="S74" s="132"/>
      <c r="T74" s="132"/>
      <c r="U74" s="132"/>
      <c r="V74" s="132"/>
    </row>
    <row r="75" spans="1:22">
      <c r="A75" s="132"/>
      <c r="B75" s="191"/>
      <c r="C75" s="132"/>
      <c r="D75" s="132"/>
      <c r="E75" s="132"/>
      <c r="F75" s="132"/>
      <c r="G75" s="132"/>
      <c r="H75" s="132"/>
      <c r="I75" s="132"/>
      <c r="J75" s="132"/>
      <c r="K75" s="132"/>
      <c r="L75" s="191"/>
      <c r="M75" s="132"/>
      <c r="N75" s="132"/>
      <c r="O75" s="132"/>
      <c r="P75" s="132"/>
      <c r="Q75" s="132"/>
      <c r="R75" s="132"/>
      <c r="S75" s="132"/>
      <c r="T75" s="132"/>
      <c r="U75" s="132"/>
      <c r="V75" s="132"/>
    </row>
    <row r="76" spans="1:22" s="150" customFormat="1" ht="12.75">
      <c r="A76" s="148"/>
      <c r="B76" s="102"/>
      <c r="C76" s="148"/>
      <c r="D76" s="212" t="s">
        <v>45</v>
      </c>
      <c r="E76" s="213"/>
      <c r="F76" s="214" t="s">
        <v>46</v>
      </c>
      <c r="G76" s="212" t="s">
        <v>45</v>
      </c>
      <c r="H76" s="213"/>
      <c r="I76" s="213"/>
      <c r="J76" s="215" t="s">
        <v>46</v>
      </c>
      <c r="K76" s="213"/>
      <c r="L76" s="102"/>
      <c r="M76" s="148"/>
      <c r="N76" s="148"/>
      <c r="O76" s="148"/>
      <c r="P76" s="148"/>
      <c r="Q76" s="148"/>
      <c r="R76" s="148"/>
      <c r="S76" s="148"/>
      <c r="T76" s="148"/>
      <c r="U76" s="148"/>
      <c r="V76" s="148"/>
    </row>
    <row r="77" spans="1:22" s="150" customFormat="1" ht="14.45" customHeight="1">
      <c r="A77" s="148"/>
      <c r="B77" s="146"/>
      <c r="C77" s="130"/>
      <c r="D77" s="130"/>
      <c r="E77" s="130"/>
      <c r="F77" s="130"/>
      <c r="G77" s="130"/>
      <c r="H77" s="130"/>
      <c r="I77" s="130"/>
      <c r="J77" s="130"/>
      <c r="K77" s="130"/>
      <c r="L77" s="102"/>
      <c r="M77" s="148"/>
      <c r="N77" s="148"/>
      <c r="O77" s="148"/>
      <c r="P77" s="148"/>
      <c r="Q77" s="148"/>
      <c r="R77" s="148"/>
      <c r="S77" s="148"/>
      <c r="T77" s="148"/>
      <c r="U77" s="148"/>
      <c r="V77" s="148"/>
    </row>
    <row r="78" spans="1:22">
      <c r="A78" s="132"/>
      <c r="B78" s="132"/>
      <c r="C78" s="132"/>
      <c r="D78" s="132"/>
      <c r="E78" s="132"/>
      <c r="F78" s="132"/>
      <c r="G78" s="132"/>
      <c r="H78" s="132"/>
      <c r="I78" s="132"/>
      <c r="J78" s="132"/>
      <c r="K78" s="132"/>
      <c r="L78" s="132"/>
      <c r="M78" s="132"/>
      <c r="N78" s="132"/>
      <c r="O78" s="132"/>
      <c r="P78" s="132"/>
      <c r="Q78" s="132"/>
      <c r="R78" s="132"/>
      <c r="S78" s="132"/>
      <c r="T78" s="132"/>
      <c r="U78" s="132"/>
      <c r="V78" s="132"/>
    </row>
    <row r="79" spans="1:22">
      <c r="A79" s="132"/>
      <c r="B79" s="132"/>
      <c r="C79" s="132"/>
      <c r="D79" s="132"/>
      <c r="E79" s="132"/>
      <c r="F79" s="132"/>
      <c r="G79" s="132"/>
      <c r="H79" s="132"/>
      <c r="I79" s="132"/>
      <c r="J79" s="132"/>
      <c r="K79" s="132"/>
      <c r="L79" s="132"/>
      <c r="M79" s="132"/>
      <c r="N79" s="132"/>
      <c r="O79" s="132"/>
      <c r="P79" s="132"/>
      <c r="Q79" s="132"/>
      <c r="R79" s="132"/>
      <c r="S79" s="132"/>
      <c r="T79" s="132"/>
      <c r="U79" s="132"/>
      <c r="V79" s="132"/>
    </row>
    <row r="80" spans="1:22">
      <c r="A80" s="132"/>
      <c r="B80" s="132"/>
      <c r="C80" s="132"/>
      <c r="D80" s="132"/>
      <c r="E80" s="132"/>
      <c r="F80" s="132"/>
      <c r="G80" s="132"/>
      <c r="H80" s="132"/>
      <c r="I80" s="132"/>
      <c r="J80" s="132"/>
      <c r="K80" s="132"/>
      <c r="L80" s="132"/>
      <c r="M80" s="132"/>
      <c r="N80" s="132"/>
      <c r="O80" s="132"/>
      <c r="P80" s="132"/>
      <c r="Q80" s="132"/>
      <c r="R80" s="132"/>
      <c r="S80" s="132"/>
      <c r="T80" s="132"/>
      <c r="U80" s="132"/>
      <c r="V80" s="132"/>
    </row>
    <row r="81" spans="1:47" s="150" customFormat="1" ht="6.95" customHeight="1">
      <c r="A81" s="148"/>
      <c r="B81" s="100"/>
      <c r="C81" s="101"/>
      <c r="D81" s="101"/>
      <c r="E81" s="101"/>
      <c r="F81" s="101"/>
      <c r="G81" s="101"/>
      <c r="H81" s="101"/>
      <c r="I81" s="101"/>
      <c r="J81" s="101"/>
      <c r="K81" s="101"/>
      <c r="L81" s="102"/>
      <c r="M81" s="148"/>
      <c r="N81" s="148"/>
      <c r="O81" s="148"/>
      <c r="P81" s="148"/>
      <c r="Q81" s="148"/>
      <c r="R81" s="148"/>
      <c r="S81" s="148"/>
      <c r="T81" s="148"/>
      <c r="U81" s="148"/>
      <c r="V81" s="148"/>
    </row>
    <row r="82" spans="1:47" s="150" customFormat="1" ht="24.95" customHeight="1">
      <c r="A82" s="148"/>
      <c r="B82" s="102"/>
      <c r="C82" s="103" t="s">
        <v>79</v>
      </c>
      <c r="D82" s="148"/>
      <c r="E82" s="148"/>
      <c r="F82" s="148"/>
      <c r="G82" s="148"/>
      <c r="H82" s="148"/>
      <c r="I82" s="148"/>
      <c r="J82" s="148"/>
      <c r="K82" s="148"/>
      <c r="L82" s="102"/>
      <c r="M82" s="148"/>
      <c r="N82" s="148"/>
      <c r="O82" s="148"/>
      <c r="P82" s="148"/>
      <c r="Q82" s="148"/>
      <c r="R82" s="148"/>
      <c r="S82" s="148"/>
      <c r="T82" s="148"/>
      <c r="U82" s="148"/>
      <c r="V82" s="148"/>
    </row>
    <row r="83" spans="1:47" s="150" customFormat="1" ht="6.95" customHeight="1">
      <c r="A83" s="148"/>
      <c r="B83" s="102"/>
      <c r="C83" s="148"/>
      <c r="D83" s="148"/>
      <c r="E83" s="148"/>
      <c r="F83" s="148"/>
      <c r="G83" s="148"/>
      <c r="H83" s="148"/>
      <c r="I83" s="148"/>
      <c r="J83" s="148"/>
      <c r="K83" s="148"/>
      <c r="L83" s="102"/>
      <c r="M83" s="148"/>
      <c r="N83" s="148"/>
      <c r="O83" s="148"/>
      <c r="P83" s="148"/>
      <c r="Q83" s="148"/>
      <c r="R83" s="148"/>
      <c r="S83" s="148"/>
      <c r="T83" s="148"/>
      <c r="U83" s="148"/>
      <c r="V83" s="148"/>
    </row>
    <row r="84" spans="1:47" s="150" customFormat="1" ht="12" customHeight="1">
      <c r="A84" s="148"/>
      <c r="B84" s="102"/>
      <c r="C84" s="104" t="s">
        <v>13</v>
      </c>
      <c r="D84" s="148"/>
      <c r="E84" s="148"/>
      <c r="F84" s="148"/>
      <c r="G84" s="148"/>
      <c r="H84" s="148"/>
      <c r="I84" s="148"/>
      <c r="J84" s="148"/>
      <c r="K84" s="148"/>
      <c r="L84" s="102"/>
      <c r="M84" s="148"/>
      <c r="N84" s="148"/>
      <c r="O84" s="148"/>
      <c r="P84" s="148"/>
      <c r="Q84" s="148"/>
      <c r="R84" s="148"/>
      <c r="S84" s="148"/>
      <c r="T84" s="148"/>
      <c r="U84" s="148"/>
      <c r="V84" s="148"/>
    </row>
    <row r="85" spans="1:47" s="150" customFormat="1" ht="16.5" customHeight="1">
      <c r="A85" s="148"/>
      <c r="B85" s="102"/>
      <c r="C85" s="148"/>
      <c r="D85" s="148"/>
      <c r="E85" s="185" t="str">
        <f>E7</f>
        <v>Oprava MK Záhumení</v>
      </c>
      <c r="F85" s="186"/>
      <c r="G85" s="186"/>
      <c r="H85" s="186"/>
      <c r="I85" s="148"/>
      <c r="J85" s="148"/>
      <c r="K85" s="148"/>
      <c r="L85" s="102"/>
      <c r="M85" s="148"/>
      <c r="N85" s="148"/>
      <c r="O85" s="148"/>
      <c r="P85" s="148"/>
      <c r="Q85" s="148"/>
      <c r="R85" s="148"/>
      <c r="S85" s="148"/>
      <c r="T85" s="148"/>
      <c r="U85" s="148"/>
      <c r="V85" s="148"/>
    </row>
    <row r="86" spans="1:47" s="150" customFormat="1" ht="6.95" customHeight="1">
      <c r="A86" s="148"/>
      <c r="B86" s="102"/>
      <c r="C86" s="148"/>
      <c r="D86" s="148"/>
      <c r="E86" s="148"/>
      <c r="F86" s="148"/>
      <c r="G86" s="148"/>
      <c r="H86" s="148"/>
      <c r="I86" s="148"/>
      <c r="J86" s="148"/>
      <c r="K86" s="148"/>
      <c r="L86" s="102"/>
      <c r="M86" s="148"/>
      <c r="N86" s="148"/>
      <c r="O86" s="148"/>
      <c r="P86" s="148"/>
      <c r="Q86" s="148"/>
      <c r="R86" s="148"/>
      <c r="S86" s="148"/>
      <c r="T86" s="148"/>
      <c r="U86" s="148"/>
      <c r="V86" s="148"/>
    </row>
    <row r="87" spans="1:47" s="150" customFormat="1" ht="12" customHeight="1">
      <c r="A87" s="148"/>
      <c r="B87" s="102"/>
      <c r="C87" s="104" t="s">
        <v>17</v>
      </c>
      <c r="D87" s="148"/>
      <c r="E87" s="148"/>
      <c r="F87" s="105" t="str">
        <f>F10</f>
        <v>Valašské Meziříčí</v>
      </c>
      <c r="G87" s="148"/>
      <c r="H87" s="148"/>
      <c r="I87" s="104" t="s">
        <v>19</v>
      </c>
      <c r="J87" s="106">
        <f>IF(J10="","",J10)</f>
        <v>45040</v>
      </c>
      <c r="K87" s="148"/>
      <c r="L87" s="102"/>
      <c r="M87" s="148"/>
      <c r="N87" s="148"/>
      <c r="O87" s="148"/>
      <c r="P87" s="148"/>
      <c r="Q87" s="148"/>
      <c r="R87" s="148"/>
      <c r="S87" s="148"/>
      <c r="T87" s="148"/>
      <c r="U87" s="148"/>
      <c r="V87" s="148"/>
    </row>
    <row r="88" spans="1:47" s="150" customFormat="1" ht="6.95" customHeight="1">
      <c r="A88" s="148"/>
      <c r="B88" s="102"/>
      <c r="C88" s="148"/>
      <c r="D88" s="148"/>
      <c r="E88" s="148"/>
      <c r="F88" s="148"/>
      <c r="G88" s="148"/>
      <c r="H88" s="148"/>
      <c r="I88" s="148"/>
      <c r="J88" s="148"/>
      <c r="K88" s="148"/>
      <c r="L88" s="102"/>
      <c r="M88" s="148"/>
      <c r="N88" s="148"/>
      <c r="O88" s="148"/>
      <c r="P88" s="148"/>
      <c r="Q88" s="148"/>
      <c r="R88" s="148"/>
      <c r="S88" s="148"/>
      <c r="T88" s="148"/>
      <c r="U88" s="148"/>
      <c r="V88" s="148"/>
    </row>
    <row r="89" spans="1:47" s="150" customFormat="1" ht="15.2" customHeight="1">
      <c r="A89" s="148"/>
      <c r="B89" s="102"/>
      <c r="C89" s="104" t="s">
        <v>20</v>
      </c>
      <c r="D89" s="148"/>
      <c r="E89" s="148"/>
      <c r="F89" s="105" t="str">
        <f>E13</f>
        <v>Město Valašské Meziříčí</v>
      </c>
      <c r="G89" s="148"/>
      <c r="H89" s="148"/>
      <c r="I89" s="104" t="s">
        <v>26</v>
      </c>
      <c r="J89" s="107" t="str">
        <f>E19</f>
        <v xml:space="preserve"> </v>
      </c>
      <c r="K89" s="148"/>
      <c r="L89" s="102"/>
      <c r="M89" s="148"/>
      <c r="N89" s="148"/>
      <c r="O89" s="148"/>
      <c r="P89" s="148"/>
      <c r="Q89" s="148"/>
      <c r="R89" s="148"/>
      <c r="S89" s="148"/>
      <c r="T89" s="148"/>
      <c r="U89" s="148"/>
      <c r="V89" s="148"/>
    </row>
    <row r="90" spans="1:47" s="150" customFormat="1" ht="15.2" customHeight="1">
      <c r="A90" s="148"/>
      <c r="B90" s="102"/>
      <c r="C90" s="104" t="s">
        <v>24</v>
      </c>
      <c r="D90" s="148"/>
      <c r="E90" s="148"/>
      <c r="F90" s="105">
        <f>IF(E16="","",E16)</f>
        <v>0</v>
      </c>
      <c r="G90" s="148"/>
      <c r="H90" s="148"/>
      <c r="I90" s="104" t="s">
        <v>28</v>
      </c>
      <c r="J90" s="107">
        <f>E22</f>
        <v>0</v>
      </c>
      <c r="K90" s="148"/>
      <c r="L90" s="102"/>
      <c r="M90" s="148"/>
      <c r="N90" s="148"/>
      <c r="O90" s="148"/>
      <c r="P90" s="148"/>
      <c r="Q90" s="148"/>
      <c r="R90" s="148"/>
      <c r="S90" s="148"/>
      <c r="T90" s="148"/>
      <c r="U90" s="148"/>
      <c r="V90" s="148"/>
    </row>
    <row r="91" spans="1:47" s="150" customFormat="1" ht="10.35" customHeight="1">
      <c r="A91" s="148"/>
      <c r="B91" s="102"/>
      <c r="C91" s="148"/>
      <c r="D91" s="148"/>
      <c r="E91" s="148"/>
      <c r="F91" s="148"/>
      <c r="G91" s="148"/>
      <c r="H91" s="148"/>
      <c r="I91" s="148"/>
      <c r="J91" s="148"/>
      <c r="K91" s="148"/>
      <c r="L91" s="102"/>
      <c r="M91" s="148"/>
      <c r="N91" s="148"/>
      <c r="O91" s="148"/>
      <c r="P91" s="148"/>
      <c r="Q91" s="148"/>
      <c r="R91" s="148"/>
      <c r="S91" s="148"/>
      <c r="T91" s="148"/>
      <c r="U91" s="148"/>
      <c r="V91" s="148"/>
    </row>
    <row r="92" spans="1:47" s="150" customFormat="1" ht="29.25" customHeight="1">
      <c r="A92" s="148"/>
      <c r="B92" s="102"/>
      <c r="C92" s="216" t="s">
        <v>80</v>
      </c>
      <c r="D92" s="203"/>
      <c r="E92" s="203"/>
      <c r="F92" s="203"/>
      <c r="G92" s="203"/>
      <c r="H92" s="203"/>
      <c r="I92" s="203"/>
      <c r="J92" s="217" t="s">
        <v>81</v>
      </c>
      <c r="K92" s="203"/>
      <c r="L92" s="102"/>
      <c r="M92" s="148"/>
      <c r="N92" s="148"/>
      <c r="O92" s="148"/>
      <c r="P92" s="148"/>
      <c r="Q92" s="148"/>
      <c r="R92" s="148"/>
      <c r="S92" s="148"/>
      <c r="T92" s="148"/>
      <c r="U92" s="148"/>
      <c r="V92" s="148"/>
    </row>
    <row r="93" spans="1:47" s="150" customFormat="1" ht="10.35" customHeight="1">
      <c r="A93" s="148"/>
      <c r="B93" s="102"/>
      <c r="C93" s="148"/>
      <c r="D93" s="148"/>
      <c r="E93" s="148"/>
      <c r="F93" s="148"/>
      <c r="G93" s="148"/>
      <c r="H93" s="148"/>
      <c r="I93" s="148"/>
      <c r="J93" s="148"/>
      <c r="K93" s="148"/>
      <c r="L93" s="102"/>
      <c r="M93" s="148"/>
      <c r="N93" s="148"/>
      <c r="O93" s="148"/>
      <c r="P93" s="148"/>
      <c r="Q93" s="148"/>
      <c r="R93" s="148"/>
      <c r="S93" s="148"/>
      <c r="T93" s="148"/>
      <c r="U93" s="148"/>
      <c r="V93" s="148"/>
    </row>
    <row r="94" spans="1:47" s="150" customFormat="1" ht="22.9" customHeight="1">
      <c r="A94" s="148"/>
      <c r="B94" s="102"/>
      <c r="C94" s="134" t="s">
        <v>82</v>
      </c>
      <c r="D94" s="148"/>
      <c r="E94" s="148"/>
      <c r="F94" s="148"/>
      <c r="G94" s="148"/>
      <c r="H94" s="148"/>
      <c r="I94" s="148"/>
      <c r="J94" s="135">
        <f>J95+J102</f>
        <v>0</v>
      </c>
      <c r="K94" s="148"/>
      <c r="L94" s="102"/>
      <c r="M94" s="148"/>
      <c r="N94" s="148"/>
      <c r="O94" s="148"/>
      <c r="P94" s="148"/>
      <c r="Q94" s="148"/>
      <c r="R94" s="148"/>
      <c r="S94" s="148"/>
      <c r="T94" s="148"/>
      <c r="U94" s="148"/>
      <c r="V94" s="148"/>
      <c r="AU94" s="69" t="s">
        <v>83</v>
      </c>
    </row>
    <row r="95" spans="1:47" s="73" customFormat="1" ht="24.95" customHeight="1">
      <c r="A95" s="136"/>
      <c r="B95" s="137"/>
      <c r="C95" s="136"/>
      <c r="D95" s="138" t="s">
        <v>84</v>
      </c>
      <c r="E95" s="139"/>
      <c r="F95" s="139"/>
      <c r="G95" s="139"/>
      <c r="H95" s="139"/>
      <c r="I95" s="139"/>
      <c r="J95" s="140">
        <f>J96+J97+J98+J99+J100+J101</f>
        <v>0</v>
      </c>
      <c r="K95" s="136"/>
      <c r="L95" s="137"/>
      <c r="M95" s="136"/>
      <c r="N95" s="136"/>
      <c r="O95" s="136"/>
      <c r="P95" s="136"/>
      <c r="Q95" s="136"/>
      <c r="R95" s="136"/>
      <c r="S95" s="136"/>
      <c r="T95" s="136"/>
      <c r="U95" s="136"/>
      <c r="V95" s="136"/>
    </row>
    <row r="96" spans="1:47" s="74" customFormat="1" ht="19.899999999999999" customHeight="1">
      <c r="A96" s="141"/>
      <c r="B96" s="142"/>
      <c r="C96" s="141"/>
      <c r="D96" s="143" t="s">
        <v>85</v>
      </c>
      <c r="E96" s="144"/>
      <c r="F96" s="144"/>
      <c r="G96" s="144"/>
      <c r="H96" s="144"/>
      <c r="I96" s="144"/>
      <c r="J96" s="145">
        <f>J124</f>
        <v>0</v>
      </c>
      <c r="K96" s="141"/>
      <c r="L96" s="142"/>
      <c r="M96" s="141"/>
      <c r="N96" s="141"/>
      <c r="O96" s="141"/>
      <c r="P96" s="141"/>
      <c r="Q96" s="141"/>
      <c r="R96" s="141"/>
      <c r="S96" s="141"/>
      <c r="T96" s="141"/>
      <c r="U96" s="141"/>
      <c r="V96" s="141"/>
    </row>
    <row r="97" spans="1:22" s="74" customFormat="1" ht="19.899999999999999" customHeight="1">
      <c r="A97" s="141"/>
      <c r="B97" s="142"/>
      <c r="C97" s="141"/>
      <c r="D97" s="143" t="s">
        <v>86</v>
      </c>
      <c r="E97" s="144"/>
      <c r="F97" s="144"/>
      <c r="G97" s="144"/>
      <c r="H97" s="144"/>
      <c r="I97" s="144"/>
      <c r="J97" s="145">
        <f>J126</f>
        <v>0</v>
      </c>
      <c r="K97" s="141"/>
      <c r="L97" s="142"/>
      <c r="M97" s="141"/>
      <c r="N97" s="141"/>
      <c r="O97" s="141"/>
      <c r="P97" s="141"/>
      <c r="Q97" s="141"/>
      <c r="R97" s="141"/>
      <c r="S97" s="141"/>
      <c r="T97" s="141"/>
      <c r="U97" s="141"/>
      <c r="V97" s="141"/>
    </row>
    <row r="98" spans="1:22" s="74" customFormat="1" ht="19.899999999999999" customHeight="1">
      <c r="A98" s="141"/>
      <c r="B98" s="142"/>
      <c r="C98" s="141"/>
      <c r="D98" s="143" t="s">
        <v>179</v>
      </c>
      <c r="E98" s="144"/>
      <c r="F98" s="144"/>
      <c r="G98" s="144"/>
      <c r="H98" s="144"/>
      <c r="I98" s="144"/>
      <c r="J98" s="145">
        <f>J131</f>
        <v>0</v>
      </c>
      <c r="K98" s="141"/>
      <c r="L98" s="142"/>
      <c r="M98" s="141"/>
      <c r="N98" s="141"/>
      <c r="O98" s="141"/>
      <c r="P98" s="141"/>
      <c r="Q98" s="141"/>
      <c r="R98" s="141"/>
      <c r="S98" s="141"/>
      <c r="T98" s="141"/>
      <c r="U98" s="141"/>
      <c r="V98" s="141"/>
    </row>
    <row r="99" spans="1:22" s="74" customFormat="1" ht="19.899999999999999" customHeight="1">
      <c r="A99" s="141"/>
      <c r="B99" s="142"/>
      <c r="C99" s="141"/>
      <c r="D99" s="143" t="s">
        <v>87</v>
      </c>
      <c r="E99" s="144"/>
      <c r="F99" s="144"/>
      <c r="G99" s="144"/>
      <c r="H99" s="144"/>
      <c r="I99" s="144"/>
      <c r="J99" s="145">
        <f>J133</f>
        <v>0</v>
      </c>
      <c r="K99" s="141"/>
      <c r="L99" s="142"/>
      <c r="M99" s="141"/>
      <c r="N99" s="141"/>
      <c r="O99" s="141"/>
      <c r="P99" s="141"/>
      <c r="Q99" s="141"/>
      <c r="R99" s="141"/>
      <c r="S99" s="141"/>
      <c r="T99" s="141"/>
      <c r="U99" s="141"/>
      <c r="V99" s="141"/>
    </row>
    <row r="100" spans="1:22" s="74" customFormat="1" ht="19.899999999999999" customHeight="1">
      <c r="A100" s="141"/>
      <c r="B100" s="142"/>
      <c r="C100" s="141"/>
      <c r="D100" s="143" t="s">
        <v>88</v>
      </c>
      <c r="E100" s="144"/>
      <c r="F100" s="144"/>
      <c r="G100" s="144"/>
      <c r="H100" s="144"/>
      <c r="I100" s="144"/>
      <c r="J100" s="145">
        <f>J135</f>
        <v>0</v>
      </c>
      <c r="K100" s="141"/>
      <c r="L100" s="142"/>
      <c r="M100" s="141"/>
      <c r="N100" s="141"/>
      <c r="O100" s="141"/>
      <c r="P100" s="141"/>
      <c r="Q100" s="141"/>
      <c r="R100" s="141"/>
      <c r="S100" s="141"/>
      <c r="T100" s="141"/>
      <c r="U100" s="141"/>
      <c r="V100" s="141"/>
    </row>
    <row r="101" spans="1:22" s="74" customFormat="1" ht="19.899999999999999" customHeight="1">
      <c r="A101" s="141"/>
      <c r="B101" s="142"/>
      <c r="C101" s="141"/>
      <c r="D101" s="143" t="s">
        <v>89</v>
      </c>
      <c r="E101" s="144"/>
      <c r="F101" s="144"/>
      <c r="G101" s="144"/>
      <c r="H101" s="144"/>
      <c r="I101" s="144"/>
      <c r="J101" s="145">
        <f>J141</f>
        <v>0</v>
      </c>
      <c r="K101" s="141"/>
      <c r="L101" s="142"/>
      <c r="M101" s="141"/>
      <c r="N101" s="141"/>
      <c r="O101" s="141"/>
      <c r="P101" s="141"/>
      <c r="Q101" s="141"/>
      <c r="R101" s="141"/>
      <c r="S101" s="141"/>
      <c r="T101" s="141"/>
      <c r="U101" s="141"/>
      <c r="V101" s="141"/>
    </row>
    <row r="102" spans="1:22" s="73" customFormat="1" ht="24.95" customHeight="1">
      <c r="A102" s="136"/>
      <c r="B102" s="137"/>
      <c r="C102" s="136"/>
      <c r="D102" s="138" t="s">
        <v>90</v>
      </c>
      <c r="E102" s="139"/>
      <c r="F102" s="139"/>
      <c r="G102" s="139"/>
      <c r="H102" s="139"/>
      <c r="I102" s="139"/>
      <c r="J102" s="140">
        <f>J103+J104</f>
        <v>0</v>
      </c>
      <c r="K102" s="136"/>
      <c r="L102" s="137"/>
      <c r="M102" s="136"/>
      <c r="N102" s="136"/>
      <c r="O102" s="136"/>
      <c r="P102" s="136"/>
      <c r="Q102" s="136"/>
      <c r="R102" s="136"/>
      <c r="S102" s="136"/>
      <c r="T102" s="136"/>
      <c r="U102" s="136"/>
      <c r="V102" s="136"/>
    </row>
    <row r="103" spans="1:22" s="74" customFormat="1" ht="19.899999999999999" customHeight="1">
      <c r="A103" s="141"/>
      <c r="B103" s="142"/>
      <c r="C103" s="141"/>
      <c r="D103" s="143" t="s">
        <v>91</v>
      </c>
      <c r="E103" s="144"/>
      <c r="F103" s="144"/>
      <c r="G103" s="144"/>
      <c r="H103" s="144"/>
      <c r="I103" s="144"/>
      <c r="J103" s="145">
        <f>J144</f>
        <v>0</v>
      </c>
      <c r="K103" s="141"/>
      <c r="L103" s="142"/>
      <c r="M103" s="141"/>
      <c r="N103" s="141"/>
      <c r="O103" s="141"/>
      <c r="P103" s="141"/>
      <c r="Q103" s="141"/>
      <c r="R103" s="141"/>
      <c r="S103" s="141"/>
      <c r="T103" s="141"/>
      <c r="U103" s="141"/>
      <c r="V103" s="141"/>
    </row>
    <row r="104" spans="1:22" s="74" customFormat="1" ht="19.899999999999999" customHeight="1">
      <c r="A104" s="141"/>
      <c r="B104" s="142"/>
      <c r="C104" s="141"/>
      <c r="D104" s="143" t="s">
        <v>92</v>
      </c>
      <c r="E104" s="144"/>
      <c r="F104" s="144"/>
      <c r="G104" s="144"/>
      <c r="H104" s="144"/>
      <c r="I104" s="144"/>
      <c r="J104" s="145">
        <f>J146</f>
        <v>0</v>
      </c>
      <c r="K104" s="141"/>
      <c r="L104" s="142"/>
      <c r="M104" s="141"/>
      <c r="N104" s="141"/>
      <c r="O104" s="141"/>
      <c r="P104" s="141"/>
      <c r="Q104" s="141"/>
      <c r="R104" s="141"/>
      <c r="S104" s="141"/>
      <c r="T104" s="141"/>
      <c r="U104" s="141"/>
      <c r="V104" s="141"/>
    </row>
    <row r="105" spans="1:22" s="150" customFormat="1" ht="21.75" customHeight="1">
      <c r="A105" s="148"/>
      <c r="B105" s="102"/>
      <c r="C105" s="148"/>
      <c r="D105" s="148"/>
      <c r="E105" s="148"/>
      <c r="F105" s="148"/>
      <c r="G105" s="148"/>
      <c r="H105" s="148"/>
      <c r="I105" s="148"/>
      <c r="J105" s="148"/>
      <c r="K105" s="148"/>
      <c r="L105" s="102"/>
      <c r="M105" s="148"/>
      <c r="N105" s="148"/>
      <c r="O105" s="148"/>
      <c r="P105" s="148"/>
      <c r="Q105" s="148"/>
      <c r="R105" s="148"/>
      <c r="S105" s="148"/>
      <c r="T105" s="148"/>
      <c r="U105" s="148"/>
      <c r="V105" s="148"/>
    </row>
    <row r="106" spans="1:22" s="150" customFormat="1" ht="6.95" customHeight="1">
      <c r="A106" s="148"/>
      <c r="B106" s="146"/>
      <c r="C106" s="130"/>
      <c r="D106" s="130"/>
      <c r="E106" s="130"/>
      <c r="F106" s="130"/>
      <c r="G106" s="130"/>
      <c r="H106" s="130"/>
      <c r="I106" s="130"/>
      <c r="J106" s="130"/>
      <c r="K106" s="130"/>
      <c r="L106" s="102"/>
      <c r="M106" s="148"/>
      <c r="N106" s="148"/>
      <c r="O106" s="148"/>
      <c r="P106" s="148"/>
      <c r="Q106" s="148"/>
      <c r="R106" s="148"/>
      <c r="S106" s="148"/>
      <c r="T106" s="148"/>
      <c r="U106" s="148"/>
      <c r="V106" s="148"/>
    </row>
    <row r="107" spans="1:22">
      <c r="A107" s="132"/>
      <c r="B107" s="132"/>
      <c r="C107" s="132"/>
      <c r="D107" s="132"/>
      <c r="E107" s="132"/>
      <c r="F107" s="132"/>
      <c r="G107" s="132"/>
      <c r="H107" s="132"/>
      <c r="I107" s="132"/>
      <c r="J107" s="132"/>
      <c r="K107" s="132"/>
      <c r="L107" s="132"/>
      <c r="M107" s="132"/>
      <c r="N107" s="132"/>
      <c r="O107" s="132"/>
      <c r="P107" s="132"/>
      <c r="Q107" s="132"/>
      <c r="R107" s="132"/>
      <c r="S107" s="132"/>
      <c r="T107" s="132"/>
      <c r="U107" s="132"/>
      <c r="V107" s="132"/>
    </row>
    <row r="108" spans="1:22">
      <c r="A108" s="132"/>
      <c r="B108" s="132"/>
      <c r="C108" s="132"/>
      <c r="D108" s="132"/>
      <c r="E108" s="132"/>
      <c r="F108" s="132"/>
      <c r="G108" s="132"/>
      <c r="H108" s="132"/>
      <c r="I108" s="132"/>
      <c r="J108" s="132"/>
      <c r="K108" s="132"/>
      <c r="L108" s="132"/>
      <c r="M108" s="132"/>
      <c r="N108" s="132"/>
      <c r="O108" s="132"/>
      <c r="P108" s="132"/>
      <c r="Q108" s="132"/>
      <c r="R108" s="132"/>
      <c r="S108" s="132"/>
      <c r="T108" s="132"/>
      <c r="U108" s="132"/>
      <c r="V108" s="132"/>
    </row>
    <row r="109" spans="1:22">
      <c r="A109" s="132"/>
      <c r="B109" s="132"/>
      <c r="C109" s="132"/>
      <c r="D109" s="132"/>
      <c r="E109" s="132"/>
      <c r="F109" s="132"/>
      <c r="G109" s="132"/>
      <c r="H109" s="132"/>
      <c r="I109" s="132"/>
      <c r="J109" s="132"/>
      <c r="K109" s="132"/>
      <c r="L109" s="132"/>
      <c r="M109" s="132"/>
      <c r="N109" s="132"/>
      <c r="O109" s="132"/>
      <c r="P109" s="132"/>
      <c r="Q109" s="132"/>
      <c r="R109" s="132"/>
      <c r="S109" s="132"/>
      <c r="T109" s="132"/>
      <c r="U109" s="132"/>
      <c r="V109" s="132"/>
    </row>
    <row r="110" spans="1:22" s="150" customFormat="1" ht="6.95" customHeight="1">
      <c r="A110" s="148"/>
      <c r="B110" s="100"/>
      <c r="C110" s="101"/>
      <c r="D110" s="101"/>
      <c r="E110" s="101"/>
      <c r="F110" s="101"/>
      <c r="G110" s="101"/>
      <c r="H110" s="101"/>
      <c r="I110" s="101"/>
      <c r="J110" s="101"/>
      <c r="K110" s="101"/>
      <c r="L110" s="102"/>
      <c r="M110" s="148"/>
      <c r="N110" s="148"/>
      <c r="O110" s="148"/>
      <c r="P110" s="148"/>
      <c r="Q110" s="148"/>
      <c r="R110" s="148"/>
      <c r="S110" s="148"/>
      <c r="T110" s="148"/>
      <c r="U110" s="148"/>
      <c r="V110" s="148"/>
    </row>
    <row r="111" spans="1:22" s="150" customFormat="1" ht="24.95" customHeight="1">
      <c r="A111" s="148"/>
      <c r="B111" s="102"/>
      <c r="C111" s="103" t="s">
        <v>93</v>
      </c>
      <c r="D111" s="148"/>
      <c r="E111" s="148"/>
      <c r="F111" s="148"/>
      <c r="G111" s="148"/>
      <c r="H111" s="148"/>
      <c r="I111" s="148"/>
      <c r="J111" s="148"/>
      <c r="K111" s="148"/>
      <c r="L111" s="102"/>
      <c r="M111" s="148"/>
      <c r="N111" s="148"/>
      <c r="O111" s="148"/>
      <c r="P111" s="148"/>
      <c r="Q111" s="148"/>
      <c r="R111" s="148"/>
      <c r="S111" s="148"/>
      <c r="T111" s="148"/>
      <c r="U111" s="148"/>
      <c r="V111" s="148"/>
    </row>
    <row r="112" spans="1:22" s="150" customFormat="1" ht="6.95" customHeight="1">
      <c r="A112" s="148"/>
      <c r="B112" s="102"/>
      <c r="C112" s="148"/>
      <c r="D112" s="148"/>
      <c r="E112" s="148"/>
      <c r="F112" s="148"/>
      <c r="G112" s="148"/>
      <c r="H112" s="148"/>
      <c r="I112" s="148"/>
      <c r="J112" s="148"/>
      <c r="K112" s="148"/>
      <c r="L112" s="102"/>
      <c r="M112" s="148"/>
      <c r="N112" s="148"/>
      <c r="O112" s="148"/>
      <c r="P112" s="148"/>
      <c r="Q112" s="148"/>
      <c r="R112" s="148"/>
      <c r="S112" s="148"/>
      <c r="T112" s="148"/>
      <c r="U112" s="148"/>
      <c r="V112" s="148"/>
    </row>
    <row r="113" spans="1:65" s="150" customFormat="1" ht="12" customHeight="1">
      <c r="A113" s="148"/>
      <c r="B113" s="102"/>
      <c r="C113" s="104" t="s">
        <v>13</v>
      </c>
      <c r="D113" s="148"/>
      <c r="E113" s="148"/>
      <c r="F113" s="148"/>
      <c r="G113" s="148"/>
      <c r="H113" s="148"/>
      <c r="I113" s="148"/>
      <c r="J113" s="148"/>
      <c r="K113" s="148"/>
      <c r="L113" s="102"/>
      <c r="M113" s="148"/>
      <c r="N113" s="148"/>
      <c r="O113" s="148"/>
      <c r="P113" s="148"/>
      <c r="Q113" s="148"/>
      <c r="R113" s="148"/>
      <c r="S113" s="148"/>
      <c r="T113" s="148"/>
      <c r="U113" s="148"/>
      <c r="V113" s="148"/>
    </row>
    <row r="114" spans="1:65" s="150" customFormat="1" ht="16.5" customHeight="1">
      <c r="A114" s="148"/>
      <c r="B114" s="102"/>
      <c r="C114" s="148"/>
      <c r="D114" s="148"/>
      <c r="E114" s="185" t="str">
        <f>E7</f>
        <v>Oprava MK Záhumení</v>
      </c>
      <c r="F114" s="186"/>
      <c r="G114" s="186"/>
      <c r="H114" s="186"/>
      <c r="I114" s="148"/>
      <c r="J114" s="148"/>
      <c r="K114" s="148"/>
      <c r="L114" s="102"/>
      <c r="M114" s="148"/>
      <c r="N114" s="148"/>
      <c r="O114" s="148"/>
      <c r="P114" s="148"/>
      <c r="Q114" s="148"/>
      <c r="R114" s="148"/>
      <c r="S114" s="148"/>
      <c r="T114" s="148"/>
      <c r="U114" s="148"/>
      <c r="V114" s="148"/>
    </row>
    <row r="115" spans="1:65" s="150" customFormat="1" ht="6.95" customHeight="1">
      <c r="A115" s="148"/>
      <c r="B115" s="102"/>
      <c r="C115" s="148"/>
      <c r="D115" s="148"/>
      <c r="E115" s="148"/>
      <c r="F115" s="148"/>
      <c r="G115" s="148"/>
      <c r="H115" s="148"/>
      <c r="I115" s="148"/>
      <c r="J115" s="148"/>
      <c r="K115" s="148"/>
      <c r="L115" s="102"/>
      <c r="M115" s="148"/>
      <c r="N115" s="148"/>
      <c r="O115" s="148"/>
      <c r="P115" s="148"/>
      <c r="Q115" s="148"/>
      <c r="R115" s="148"/>
      <c r="S115" s="148"/>
      <c r="T115" s="148"/>
      <c r="U115" s="148"/>
      <c r="V115" s="148"/>
    </row>
    <row r="116" spans="1:65" s="150" customFormat="1" ht="12" customHeight="1">
      <c r="A116" s="148"/>
      <c r="B116" s="102"/>
      <c r="C116" s="104" t="s">
        <v>17</v>
      </c>
      <c r="D116" s="148"/>
      <c r="E116" s="148"/>
      <c r="F116" s="105" t="str">
        <f>F10</f>
        <v>Valašské Meziříčí</v>
      </c>
      <c r="G116" s="148"/>
      <c r="H116" s="148"/>
      <c r="I116" s="104" t="s">
        <v>19</v>
      </c>
      <c r="J116" s="106">
        <f>IF(J10="","",J10)</f>
        <v>45040</v>
      </c>
      <c r="K116" s="148"/>
      <c r="L116" s="102"/>
      <c r="M116" s="148"/>
      <c r="N116" s="148"/>
      <c r="O116" s="148"/>
      <c r="P116" s="148"/>
      <c r="Q116" s="148"/>
      <c r="R116" s="148"/>
      <c r="S116" s="148"/>
      <c r="T116" s="148"/>
      <c r="U116" s="148"/>
      <c r="V116" s="148"/>
    </row>
    <row r="117" spans="1:65" s="150" customFormat="1" ht="6.95" customHeight="1">
      <c r="A117" s="148"/>
      <c r="B117" s="102"/>
      <c r="C117" s="148"/>
      <c r="D117" s="148"/>
      <c r="E117" s="148"/>
      <c r="F117" s="148"/>
      <c r="G117" s="148"/>
      <c r="H117" s="148"/>
      <c r="I117" s="148"/>
      <c r="J117" s="148"/>
      <c r="K117" s="148"/>
      <c r="L117" s="102"/>
      <c r="M117" s="148"/>
      <c r="N117" s="148"/>
      <c r="O117" s="148"/>
      <c r="P117" s="148"/>
      <c r="Q117" s="148"/>
      <c r="R117" s="148"/>
      <c r="S117" s="148"/>
      <c r="T117" s="148"/>
      <c r="U117" s="148"/>
      <c r="V117" s="148"/>
    </row>
    <row r="118" spans="1:65" s="150" customFormat="1" ht="15.2" customHeight="1">
      <c r="A118" s="148"/>
      <c r="B118" s="102"/>
      <c r="C118" s="104" t="s">
        <v>20</v>
      </c>
      <c r="D118" s="148"/>
      <c r="E118" s="148"/>
      <c r="F118" s="105" t="str">
        <f>E13</f>
        <v>Město Valašské Meziříčí</v>
      </c>
      <c r="G118" s="148"/>
      <c r="H118" s="148"/>
      <c r="I118" s="104" t="s">
        <v>26</v>
      </c>
      <c r="J118" s="107" t="str">
        <f>E19</f>
        <v xml:space="preserve"> </v>
      </c>
      <c r="K118" s="148"/>
      <c r="L118" s="102"/>
      <c r="M118" s="148"/>
      <c r="N118" s="148"/>
      <c r="O118" s="148"/>
      <c r="P118" s="148"/>
      <c r="Q118" s="148"/>
      <c r="R118" s="148"/>
      <c r="S118" s="148"/>
      <c r="T118" s="148"/>
      <c r="U118" s="148"/>
      <c r="V118" s="148"/>
    </row>
    <row r="119" spans="1:65" s="150" customFormat="1" ht="15.2" customHeight="1">
      <c r="A119" s="148"/>
      <c r="B119" s="102"/>
      <c r="C119" s="104" t="s">
        <v>24</v>
      </c>
      <c r="D119" s="148"/>
      <c r="E119" s="148"/>
      <c r="F119" s="105">
        <f>IF(E16="","",E16)</f>
        <v>0</v>
      </c>
      <c r="G119" s="148"/>
      <c r="H119" s="148"/>
      <c r="I119" s="104" t="s">
        <v>28</v>
      </c>
      <c r="J119" s="107">
        <f>E22</f>
        <v>0</v>
      </c>
      <c r="K119" s="148"/>
      <c r="L119" s="102"/>
      <c r="M119" s="148"/>
      <c r="N119" s="148"/>
      <c r="O119" s="148"/>
      <c r="P119" s="148"/>
      <c r="Q119" s="148"/>
      <c r="R119" s="148"/>
      <c r="S119" s="148"/>
      <c r="T119" s="148"/>
      <c r="U119" s="148"/>
      <c r="V119" s="148"/>
    </row>
    <row r="120" spans="1:65" s="150" customFormat="1" ht="10.35" customHeight="1">
      <c r="A120" s="148"/>
      <c r="B120" s="102"/>
      <c r="C120" s="148"/>
      <c r="D120" s="148"/>
      <c r="E120" s="148"/>
      <c r="F120" s="148"/>
      <c r="G120" s="148"/>
      <c r="H120" s="148"/>
      <c r="I120" s="148"/>
      <c r="J120" s="148"/>
      <c r="K120" s="148"/>
      <c r="L120" s="102"/>
      <c r="M120" s="148"/>
      <c r="N120" s="148"/>
      <c r="O120" s="148"/>
      <c r="P120" s="148"/>
      <c r="Q120" s="148"/>
      <c r="R120" s="148"/>
      <c r="S120" s="148"/>
      <c r="T120" s="148"/>
      <c r="U120" s="148"/>
      <c r="V120" s="148"/>
    </row>
    <row r="121" spans="1:65" s="75" customFormat="1" ht="29.25" customHeight="1">
      <c r="A121" s="147"/>
      <c r="B121" s="108"/>
      <c r="C121" s="109" t="s">
        <v>94</v>
      </c>
      <c r="D121" s="110" t="s">
        <v>55</v>
      </c>
      <c r="E121" s="110" t="s">
        <v>51</v>
      </c>
      <c r="F121" s="110" t="s">
        <v>52</v>
      </c>
      <c r="G121" s="110" t="s">
        <v>95</v>
      </c>
      <c r="H121" s="110" t="s">
        <v>96</v>
      </c>
      <c r="I121" s="110" t="s">
        <v>97</v>
      </c>
      <c r="J121" s="110" t="s">
        <v>81</v>
      </c>
      <c r="K121" s="111" t="s">
        <v>98</v>
      </c>
      <c r="L121" s="108"/>
      <c r="M121" s="218" t="s">
        <v>1</v>
      </c>
      <c r="N121" s="219" t="s">
        <v>34</v>
      </c>
      <c r="O121" s="219" t="s">
        <v>99</v>
      </c>
      <c r="P121" s="219" t="s">
        <v>100</v>
      </c>
      <c r="Q121" s="219" t="s">
        <v>101</v>
      </c>
      <c r="R121" s="219" t="s">
        <v>102</v>
      </c>
      <c r="S121" s="219" t="s">
        <v>103</v>
      </c>
      <c r="T121" s="220" t="s">
        <v>104</v>
      </c>
      <c r="U121" s="147"/>
      <c r="V121" s="147"/>
    </row>
    <row r="122" spans="1:65" s="150" customFormat="1" ht="22.9" customHeight="1">
      <c r="A122" s="148"/>
      <c r="B122" s="102"/>
      <c r="C122" s="112" t="s">
        <v>105</v>
      </c>
      <c r="D122" s="148"/>
      <c r="E122" s="148"/>
      <c r="F122" s="148"/>
      <c r="G122" s="148"/>
      <c r="H122" s="148"/>
      <c r="I122" s="148"/>
      <c r="J122" s="113">
        <f>J123+J143</f>
        <v>0</v>
      </c>
      <c r="K122" s="148"/>
      <c r="L122" s="102"/>
      <c r="M122" s="221"/>
      <c r="N122" s="197"/>
      <c r="O122" s="197"/>
      <c r="P122" s="222">
        <f>P123+P143</f>
        <v>83.421899999999994</v>
      </c>
      <c r="Q122" s="197"/>
      <c r="R122" s="222">
        <f>R123+R143</f>
        <v>89.064149999999998</v>
      </c>
      <c r="S122" s="197"/>
      <c r="T122" s="223">
        <f>T123+T143</f>
        <v>55.66</v>
      </c>
      <c r="U122" s="148"/>
      <c r="V122" s="148"/>
      <c r="AT122" s="69" t="s">
        <v>69</v>
      </c>
      <c r="AU122" s="69" t="s">
        <v>83</v>
      </c>
      <c r="BK122" s="76">
        <f>BK123+BK143</f>
        <v>0</v>
      </c>
    </row>
    <row r="123" spans="1:65" s="78" customFormat="1" ht="25.9" customHeight="1">
      <c r="A123" s="115"/>
      <c r="B123" s="114"/>
      <c r="C123" s="115"/>
      <c r="D123" s="116" t="s">
        <v>69</v>
      </c>
      <c r="E123" s="117" t="s">
        <v>106</v>
      </c>
      <c r="F123" s="117" t="s">
        <v>107</v>
      </c>
      <c r="G123" s="115"/>
      <c r="H123" s="115"/>
      <c r="I123" s="115"/>
      <c r="J123" s="118">
        <f>J124+J126+J131+J133+J135+J141</f>
        <v>0</v>
      </c>
      <c r="K123" s="115"/>
      <c r="L123" s="114"/>
      <c r="M123" s="224"/>
      <c r="N123" s="115"/>
      <c r="O123" s="115"/>
      <c r="P123" s="225">
        <f>P124+P126+P133+P135+P141</f>
        <v>83.421899999999994</v>
      </c>
      <c r="Q123" s="115"/>
      <c r="R123" s="225">
        <f>R124+R126+R133+R135+R141</f>
        <v>89.064149999999998</v>
      </c>
      <c r="S123" s="115"/>
      <c r="T123" s="226">
        <f>T124+T126+T133+T135+T141</f>
        <v>55.66</v>
      </c>
      <c r="U123" s="115"/>
      <c r="V123" s="115"/>
      <c r="AR123" s="79" t="s">
        <v>75</v>
      </c>
      <c r="AT123" s="83" t="s">
        <v>69</v>
      </c>
      <c r="AU123" s="83" t="s">
        <v>70</v>
      </c>
      <c r="AY123" s="79" t="s">
        <v>108</v>
      </c>
      <c r="BK123" s="84">
        <f>BK124+BK126+BK133+BK135+BK141</f>
        <v>0</v>
      </c>
    </row>
    <row r="124" spans="1:65" s="78" customFormat="1" ht="22.9" customHeight="1">
      <c r="A124" s="115"/>
      <c r="B124" s="114"/>
      <c r="C124" s="115"/>
      <c r="D124" s="116" t="s">
        <v>69</v>
      </c>
      <c r="E124" s="119" t="s">
        <v>75</v>
      </c>
      <c r="F124" s="119" t="s">
        <v>109</v>
      </c>
      <c r="G124" s="115"/>
      <c r="H124" s="115"/>
      <c r="I124" s="115"/>
      <c r="J124" s="120">
        <f>BK124</f>
        <v>0</v>
      </c>
      <c r="K124" s="115"/>
      <c r="L124" s="114"/>
      <c r="M124" s="224"/>
      <c r="N124" s="115"/>
      <c r="O124" s="115"/>
      <c r="P124" s="225">
        <f>P125</f>
        <v>4.2350000000000003</v>
      </c>
      <c r="Q124" s="115"/>
      <c r="R124" s="225">
        <f>R125</f>
        <v>3.6299999999999999E-2</v>
      </c>
      <c r="S124" s="115"/>
      <c r="T124" s="226">
        <f>T125</f>
        <v>55.66</v>
      </c>
      <c r="U124" s="115"/>
      <c r="V124" s="115"/>
      <c r="AR124" s="79" t="s">
        <v>75</v>
      </c>
      <c r="AT124" s="83" t="s">
        <v>69</v>
      </c>
      <c r="AU124" s="83" t="s">
        <v>75</v>
      </c>
      <c r="AY124" s="79" t="s">
        <v>108</v>
      </c>
      <c r="BK124" s="84">
        <f>BK125</f>
        <v>0</v>
      </c>
    </row>
    <row r="125" spans="1:65" s="150" customFormat="1" ht="33" customHeight="1">
      <c r="B125" s="66"/>
      <c r="C125" s="121" t="s">
        <v>75</v>
      </c>
      <c r="D125" s="121" t="s">
        <v>110</v>
      </c>
      <c r="E125" s="122" t="s">
        <v>111</v>
      </c>
      <c r="F125" s="123" t="s">
        <v>112</v>
      </c>
      <c r="G125" s="124" t="s">
        <v>113</v>
      </c>
      <c r="H125" s="125">
        <v>605</v>
      </c>
      <c r="I125" s="68"/>
      <c r="J125" s="131">
        <f>ROUND(I125*H125,2)</f>
        <v>0</v>
      </c>
      <c r="K125" s="123" t="s">
        <v>114</v>
      </c>
      <c r="L125" s="66"/>
      <c r="M125" s="85" t="s">
        <v>1</v>
      </c>
      <c r="N125" s="86" t="s">
        <v>35</v>
      </c>
      <c r="O125" s="87">
        <v>7.0000000000000001E-3</v>
      </c>
      <c r="P125" s="87">
        <f>O125*H125</f>
        <v>4.2350000000000003</v>
      </c>
      <c r="Q125" s="87">
        <v>6.0000000000000002E-5</v>
      </c>
      <c r="R125" s="87">
        <f>Q125*H125</f>
        <v>3.6299999999999999E-2</v>
      </c>
      <c r="S125" s="87">
        <v>9.1999999999999998E-2</v>
      </c>
      <c r="T125" s="88">
        <f>S125*H125</f>
        <v>55.66</v>
      </c>
      <c r="AR125" s="89" t="s">
        <v>115</v>
      </c>
      <c r="AT125" s="89" t="s">
        <v>110</v>
      </c>
      <c r="AU125" s="89" t="s">
        <v>77</v>
      </c>
      <c r="AY125" s="69" t="s">
        <v>108</v>
      </c>
      <c r="BE125" s="90">
        <f>IF(N125="základní",J125,0)</f>
        <v>0</v>
      </c>
      <c r="BF125" s="90">
        <f>IF(N125="snížená",J125,0)</f>
        <v>0</v>
      </c>
      <c r="BG125" s="90">
        <f>IF(N125="zákl. přenesená",J125,0)</f>
        <v>0</v>
      </c>
      <c r="BH125" s="90">
        <f>IF(N125="sníž. přenesená",J125,0)</f>
        <v>0</v>
      </c>
      <c r="BI125" s="90">
        <f>IF(N125="nulová",J125,0)</f>
        <v>0</v>
      </c>
      <c r="BJ125" s="69" t="s">
        <v>75</v>
      </c>
      <c r="BK125" s="90">
        <f>ROUND(I125*H125,2)</f>
        <v>0</v>
      </c>
      <c r="BL125" s="69" t="s">
        <v>115</v>
      </c>
      <c r="BM125" s="89" t="s">
        <v>116</v>
      </c>
    </row>
    <row r="126" spans="1:65" s="78" customFormat="1" ht="22.9" customHeight="1">
      <c r="B126" s="77"/>
      <c r="C126" s="115"/>
      <c r="D126" s="116" t="s">
        <v>69</v>
      </c>
      <c r="E126" s="119" t="s">
        <v>117</v>
      </c>
      <c r="F126" s="119" t="s">
        <v>118</v>
      </c>
      <c r="G126" s="115"/>
      <c r="H126" s="115"/>
      <c r="J126" s="120">
        <f>BK126</f>
        <v>0</v>
      </c>
      <c r="K126" s="115"/>
      <c r="L126" s="77"/>
      <c r="M126" s="80"/>
      <c r="P126" s="81">
        <f>SUM(P127:P130)</f>
        <v>45.8</v>
      </c>
      <c r="R126" s="81">
        <f>SUM(R127:R130)</f>
        <v>89.027850000000001</v>
      </c>
      <c r="T126" s="82">
        <f>SUM(T127:T130)</f>
        <v>0</v>
      </c>
      <c r="AR126" s="79" t="s">
        <v>75</v>
      </c>
      <c r="AT126" s="83" t="s">
        <v>69</v>
      </c>
      <c r="AU126" s="83" t="s">
        <v>75</v>
      </c>
      <c r="AY126" s="79" t="s">
        <v>108</v>
      </c>
      <c r="BK126" s="84">
        <f>SUM(BK127:BK130)</f>
        <v>0</v>
      </c>
    </row>
    <row r="127" spans="1:65" s="150" customFormat="1" ht="16.5" customHeight="1">
      <c r="B127" s="66"/>
      <c r="C127" s="121">
        <v>2</v>
      </c>
      <c r="D127" s="121" t="s">
        <v>110</v>
      </c>
      <c r="E127" s="122" t="s">
        <v>120</v>
      </c>
      <c r="F127" s="123" t="s">
        <v>121</v>
      </c>
      <c r="G127" s="124" t="s">
        <v>122</v>
      </c>
      <c r="H127" s="125">
        <v>10</v>
      </c>
      <c r="I127" s="68"/>
      <c r="J127" s="131">
        <f>ROUND(I127*H127,2)</f>
        <v>0</v>
      </c>
      <c r="K127" s="123" t="s">
        <v>1</v>
      </c>
      <c r="L127" s="66"/>
      <c r="M127" s="85" t="s">
        <v>1</v>
      </c>
      <c r="N127" s="86" t="s">
        <v>35</v>
      </c>
      <c r="O127" s="87">
        <v>3.4220000000000002</v>
      </c>
      <c r="P127" s="87">
        <f>O127*H127</f>
        <v>34.22</v>
      </c>
      <c r="Q127" s="87">
        <v>1.01</v>
      </c>
      <c r="R127" s="87">
        <f>Q127*H127</f>
        <v>10.1</v>
      </c>
      <c r="S127" s="87">
        <v>0</v>
      </c>
      <c r="T127" s="88">
        <f>S127*H127</f>
        <v>0</v>
      </c>
      <c r="AR127" s="89" t="s">
        <v>115</v>
      </c>
      <c r="AT127" s="89" t="s">
        <v>110</v>
      </c>
      <c r="AU127" s="89" t="s">
        <v>77</v>
      </c>
      <c r="AY127" s="69" t="s">
        <v>108</v>
      </c>
      <c r="BE127" s="90">
        <f>IF(N127="základní",J127,0)</f>
        <v>0</v>
      </c>
      <c r="BF127" s="90">
        <f>IF(N127="snížená",J127,0)</f>
        <v>0</v>
      </c>
      <c r="BG127" s="90">
        <f>IF(N127="zákl. přenesená",J127,0)</f>
        <v>0</v>
      </c>
      <c r="BH127" s="90">
        <f>IF(N127="sníž. přenesená",J127,0)</f>
        <v>0</v>
      </c>
      <c r="BI127" s="90">
        <f>IF(N127="nulová",J127,0)</f>
        <v>0</v>
      </c>
      <c r="BJ127" s="69" t="s">
        <v>75</v>
      </c>
      <c r="BK127" s="90">
        <f>ROUND(I127*H127,2)</f>
        <v>0</v>
      </c>
      <c r="BL127" s="69" t="s">
        <v>115</v>
      </c>
      <c r="BM127" s="89" t="s">
        <v>123</v>
      </c>
    </row>
    <row r="128" spans="1:65" s="150" customFormat="1" ht="24.2" customHeight="1">
      <c r="B128" s="66"/>
      <c r="C128" s="121">
        <v>3</v>
      </c>
      <c r="D128" s="121" t="s">
        <v>110</v>
      </c>
      <c r="E128" s="122" t="s">
        <v>124</v>
      </c>
      <c r="F128" s="123" t="s">
        <v>125</v>
      </c>
      <c r="G128" s="124" t="s">
        <v>113</v>
      </c>
      <c r="H128" s="125">
        <v>605</v>
      </c>
      <c r="I128" s="68"/>
      <c r="J128" s="131">
        <f>ROUND(I128*H128,2)</f>
        <v>0</v>
      </c>
      <c r="K128" s="123" t="s">
        <v>114</v>
      </c>
      <c r="L128" s="66"/>
      <c r="M128" s="85" t="s">
        <v>1</v>
      </c>
      <c r="N128" s="86" t="s">
        <v>35</v>
      </c>
      <c r="O128" s="87">
        <v>2E-3</v>
      </c>
      <c r="P128" s="87">
        <f>O128*H128</f>
        <v>1.21</v>
      </c>
      <c r="Q128" s="87">
        <v>7.1000000000000002E-4</v>
      </c>
      <c r="R128" s="87">
        <f>Q128*H128</f>
        <v>0.42954999999999999</v>
      </c>
      <c r="S128" s="87">
        <v>0</v>
      </c>
      <c r="T128" s="88">
        <f>S128*H128</f>
        <v>0</v>
      </c>
      <c r="AR128" s="89" t="s">
        <v>115</v>
      </c>
      <c r="AT128" s="89" t="s">
        <v>110</v>
      </c>
      <c r="AU128" s="89" t="s">
        <v>77</v>
      </c>
      <c r="AY128" s="69" t="s">
        <v>108</v>
      </c>
      <c r="BE128" s="90">
        <f>IF(N128="základní",J128,0)</f>
        <v>0</v>
      </c>
      <c r="BF128" s="90">
        <f>IF(N128="snížená",J128,0)</f>
        <v>0</v>
      </c>
      <c r="BG128" s="90">
        <f>IF(N128="zákl. přenesená",J128,0)</f>
        <v>0</v>
      </c>
      <c r="BH128" s="90">
        <f>IF(N128="sníž. přenesená",J128,0)</f>
        <v>0</v>
      </c>
      <c r="BI128" s="90">
        <f>IF(N128="nulová",J128,0)</f>
        <v>0</v>
      </c>
      <c r="BJ128" s="69" t="s">
        <v>75</v>
      </c>
      <c r="BK128" s="90">
        <f>ROUND(I128*H128,2)</f>
        <v>0</v>
      </c>
      <c r="BL128" s="69" t="s">
        <v>115</v>
      </c>
      <c r="BM128" s="89" t="s">
        <v>126</v>
      </c>
    </row>
    <row r="129" spans="2:65" s="150" customFormat="1" ht="33" customHeight="1">
      <c r="B129" s="66"/>
      <c r="C129" s="121">
        <v>4</v>
      </c>
      <c r="D129" s="121" t="s">
        <v>110</v>
      </c>
      <c r="E129" s="122" t="s">
        <v>127</v>
      </c>
      <c r="F129" s="123" t="s">
        <v>128</v>
      </c>
      <c r="G129" s="124" t="s">
        <v>113</v>
      </c>
      <c r="H129" s="125">
        <v>605</v>
      </c>
      <c r="I129" s="68"/>
      <c r="J129" s="131">
        <f>ROUND(I129*H129,2)</f>
        <v>0</v>
      </c>
      <c r="K129" s="123" t="s">
        <v>114</v>
      </c>
      <c r="L129" s="66"/>
      <c r="M129" s="85" t="s">
        <v>1</v>
      </c>
      <c r="N129" s="86" t="s">
        <v>35</v>
      </c>
      <c r="O129" s="87">
        <v>1.6E-2</v>
      </c>
      <c r="P129" s="87">
        <f>O129*H129</f>
        <v>9.68</v>
      </c>
      <c r="Q129" s="87">
        <v>0.12966</v>
      </c>
      <c r="R129" s="87">
        <f>Q129*H129</f>
        <v>78.444299999999998</v>
      </c>
      <c r="S129" s="87">
        <v>0</v>
      </c>
      <c r="T129" s="88">
        <f>S129*H129</f>
        <v>0</v>
      </c>
      <c r="AR129" s="89" t="s">
        <v>115</v>
      </c>
      <c r="AT129" s="89" t="s">
        <v>110</v>
      </c>
      <c r="AU129" s="89" t="s">
        <v>77</v>
      </c>
      <c r="AY129" s="69" t="s">
        <v>108</v>
      </c>
      <c r="BE129" s="90">
        <f>IF(N129="základní",J129,0)</f>
        <v>0</v>
      </c>
      <c r="BF129" s="90">
        <f>IF(N129="snížená",J129,0)</f>
        <v>0</v>
      </c>
      <c r="BG129" s="90">
        <f>IF(N129="zákl. přenesená",J129,0)</f>
        <v>0</v>
      </c>
      <c r="BH129" s="90">
        <f>IF(N129="sníž. přenesená",J129,0)</f>
        <v>0</v>
      </c>
      <c r="BI129" s="90">
        <f>IF(N129="nulová",J129,0)</f>
        <v>0</v>
      </c>
      <c r="BJ129" s="69" t="s">
        <v>75</v>
      </c>
      <c r="BK129" s="90">
        <f>ROUND(I129*H129,2)</f>
        <v>0</v>
      </c>
      <c r="BL129" s="69" t="s">
        <v>115</v>
      </c>
      <c r="BM129" s="89" t="s">
        <v>129</v>
      </c>
    </row>
    <row r="130" spans="2:65" s="150" customFormat="1" ht="21.75" customHeight="1">
      <c r="B130" s="66"/>
      <c r="C130" s="121">
        <v>5</v>
      </c>
      <c r="D130" s="121" t="s">
        <v>110</v>
      </c>
      <c r="E130" s="122" t="s">
        <v>130</v>
      </c>
      <c r="F130" s="123" t="s">
        <v>131</v>
      </c>
      <c r="G130" s="124" t="s">
        <v>132</v>
      </c>
      <c r="H130" s="125">
        <v>15</v>
      </c>
      <c r="I130" s="68"/>
      <c r="J130" s="131">
        <f>ROUND(I130*H130,2)</f>
        <v>0</v>
      </c>
      <c r="K130" s="123" t="s">
        <v>114</v>
      </c>
      <c r="L130" s="66"/>
      <c r="M130" s="85" t="s">
        <v>1</v>
      </c>
      <c r="N130" s="86" t="s">
        <v>35</v>
      </c>
      <c r="O130" s="87">
        <v>4.5999999999999999E-2</v>
      </c>
      <c r="P130" s="87">
        <f>O130*H130</f>
        <v>0.69</v>
      </c>
      <c r="Q130" s="87">
        <v>3.5999999999999999E-3</v>
      </c>
      <c r="R130" s="87">
        <f>Q130*H130</f>
        <v>5.3999999999999999E-2</v>
      </c>
      <c r="S130" s="87">
        <v>0</v>
      </c>
      <c r="T130" s="88">
        <f>S130*H130</f>
        <v>0</v>
      </c>
      <c r="AR130" s="89" t="s">
        <v>115</v>
      </c>
      <c r="AT130" s="89" t="s">
        <v>110</v>
      </c>
      <c r="AU130" s="89" t="s">
        <v>77</v>
      </c>
      <c r="AY130" s="69" t="s">
        <v>108</v>
      </c>
      <c r="BE130" s="90">
        <f>IF(N130="základní",J130,0)</f>
        <v>0</v>
      </c>
      <c r="BF130" s="90">
        <f>IF(N130="snížená",J130,0)</f>
        <v>0</v>
      </c>
      <c r="BG130" s="90">
        <f>IF(N130="zákl. přenesená",J130,0)</f>
        <v>0</v>
      </c>
      <c r="BH130" s="90">
        <f>IF(N130="sníž. přenesená",J130,0)</f>
        <v>0</v>
      </c>
      <c r="BI130" s="90">
        <f>IF(N130="nulová",J130,0)</f>
        <v>0</v>
      </c>
      <c r="BJ130" s="69" t="s">
        <v>75</v>
      </c>
      <c r="BK130" s="90">
        <f>ROUND(I130*H130,2)</f>
        <v>0</v>
      </c>
      <c r="BL130" s="69" t="s">
        <v>115</v>
      </c>
      <c r="BM130" s="89" t="s">
        <v>133</v>
      </c>
    </row>
    <row r="131" spans="2:65" s="78" customFormat="1" ht="22.9" customHeight="1">
      <c r="B131" s="77"/>
      <c r="C131" s="115"/>
      <c r="D131" s="116" t="s">
        <v>69</v>
      </c>
      <c r="E131" s="119" t="s">
        <v>173</v>
      </c>
      <c r="F131" s="119" t="s">
        <v>174</v>
      </c>
      <c r="G131" s="115"/>
      <c r="H131" s="115"/>
      <c r="J131" s="120">
        <f>J132</f>
        <v>0</v>
      </c>
      <c r="K131" s="115"/>
      <c r="L131" s="77"/>
      <c r="M131" s="80"/>
      <c r="P131" s="81">
        <f>SUM(P132:P133)</f>
        <v>25.974</v>
      </c>
      <c r="R131" s="81">
        <f>SUM(R132:R133)</f>
        <v>2.5420799999999999</v>
      </c>
      <c r="T131" s="82">
        <f>SUM(T132:T133)</f>
        <v>0</v>
      </c>
      <c r="AR131" s="79" t="s">
        <v>75</v>
      </c>
      <c r="AT131" s="83" t="s">
        <v>69</v>
      </c>
      <c r="AU131" s="83" t="s">
        <v>75</v>
      </c>
      <c r="AY131" s="79" t="s">
        <v>108</v>
      </c>
      <c r="BK131" s="84">
        <f>SUM(BK132:BK133)</f>
        <v>0</v>
      </c>
    </row>
    <row r="132" spans="2:65" s="150" customFormat="1" ht="24.2" customHeight="1">
      <c r="B132" s="66"/>
      <c r="C132" s="121">
        <v>6</v>
      </c>
      <c r="D132" s="121" t="s">
        <v>110</v>
      </c>
      <c r="E132" s="122" t="s">
        <v>175</v>
      </c>
      <c r="F132" s="123" t="s">
        <v>176</v>
      </c>
      <c r="G132" s="124" t="s">
        <v>177</v>
      </c>
      <c r="H132" s="125">
        <v>6</v>
      </c>
      <c r="I132" s="68"/>
      <c r="J132" s="131">
        <f>ROUND(I132*H132,2)</f>
        <v>0</v>
      </c>
      <c r="K132" s="123" t="s">
        <v>114</v>
      </c>
      <c r="L132" s="66"/>
      <c r="M132" s="85" t="s">
        <v>1</v>
      </c>
      <c r="N132" s="86" t="s">
        <v>35</v>
      </c>
      <c r="O132" s="87">
        <v>3.839</v>
      </c>
      <c r="P132" s="87">
        <f>O132*H132</f>
        <v>23.033999999999999</v>
      </c>
      <c r="Q132" s="87">
        <v>0.42368</v>
      </c>
      <c r="R132" s="87">
        <f>Q132*H132</f>
        <v>2.5420799999999999</v>
      </c>
      <c r="S132" s="87">
        <v>0</v>
      </c>
      <c r="T132" s="88">
        <f>S132*H132</f>
        <v>0</v>
      </c>
      <c r="AR132" s="89" t="s">
        <v>115</v>
      </c>
      <c r="AT132" s="89" t="s">
        <v>110</v>
      </c>
      <c r="AU132" s="89" t="s">
        <v>77</v>
      </c>
      <c r="AY132" s="69" t="s">
        <v>108</v>
      </c>
      <c r="BE132" s="90">
        <f>IF(N132="základní",J132,0)</f>
        <v>0</v>
      </c>
      <c r="BF132" s="90">
        <f>IF(N132="snížená",J132,0)</f>
        <v>0</v>
      </c>
      <c r="BG132" s="90">
        <f>IF(N132="zákl. přenesená",J132,0)</f>
        <v>0</v>
      </c>
      <c r="BH132" s="90">
        <f>IF(N132="sníž. přenesená",J132,0)</f>
        <v>0</v>
      </c>
      <c r="BI132" s="90">
        <f>IF(N132="nulová",J132,0)</f>
        <v>0</v>
      </c>
      <c r="BJ132" s="69" t="s">
        <v>75</v>
      </c>
      <c r="BK132" s="90">
        <f>ROUND(I132*H132,2)</f>
        <v>0</v>
      </c>
      <c r="BL132" s="69" t="s">
        <v>115</v>
      </c>
      <c r="BM132" s="89" t="s">
        <v>178</v>
      </c>
    </row>
    <row r="133" spans="2:65" s="78" customFormat="1" ht="22.9" customHeight="1">
      <c r="B133" s="77"/>
      <c r="C133" s="115"/>
      <c r="D133" s="116" t="s">
        <v>69</v>
      </c>
      <c r="E133" s="119" t="s">
        <v>134</v>
      </c>
      <c r="F133" s="119" t="s">
        <v>135</v>
      </c>
      <c r="G133" s="115"/>
      <c r="H133" s="115"/>
      <c r="J133" s="120">
        <f>J134</f>
        <v>0</v>
      </c>
      <c r="K133" s="115"/>
      <c r="L133" s="77"/>
      <c r="M133" s="80"/>
      <c r="P133" s="81">
        <f>SUM(P134:P134)</f>
        <v>2.94</v>
      </c>
      <c r="R133" s="81">
        <f>SUM(R134:R134)</f>
        <v>0</v>
      </c>
      <c r="T133" s="82">
        <f>SUM(T134:T134)</f>
        <v>0</v>
      </c>
      <c r="AR133" s="79" t="s">
        <v>75</v>
      </c>
      <c r="AT133" s="83" t="s">
        <v>69</v>
      </c>
      <c r="AU133" s="83" t="s">
        <v>75</v>
      </c>
      <c r="AY133" s="79" t="s">
        <v>108</v>
      </c>
      <c r="BK133" s="84">
        <f>SUM(BK134:BK134)</f>
        <v>0</v>
      </c>
    </row>
    <row r="134" spans="2:65" s="150" customFormat="1" ht="24.2" customHeight="1">
      <c r="B134" s="66"/>
      <c r="C134" s="121">
        <v>7</v>
      </c>
      <c r="D134" s="121" t="s">
        <v>110</v>
      </c>
      <c r="E134" s="122" t="s">
        <v>136</v>
      </c>
      <c r="F134" s="123" t="s">
        <v>137</v>
      </c>
      <c r="G134" s="124" t="s">
        <v>132</v>
      </c>
      <c r="H134" s="125">
        <v>15</v>
      </c>
      <c r="I134" s="68"/>
      <c r="J134" s="131">
        <f>ROUND(I134*H134,2)</f>
        <v>0</v>
      </c>
      <c r="K134" s="123" t="s">
        <v>114</v>
      </c>
      <c r="L134" s="66"/>
      <c r="M134" s="85" t="s">
        <v>1</v>
      </c>
      <c r="N134" s="86" t="s">
        <v>35</v>
      </c>
      <c r="O134" s="87">
        <v>0.19600000000000001</v>
      </c>
      <c r="P134" s="87">
        <f>O134*H134</f>
        <v>2.94</v>
      </c>
      <c r="Q134" s="87">
        <v>0</v>
      </c>
      <c r="R134" s="87">
        <f>Q134*H134</f>
        <v>0</v>
      </c>
      <c r="S134" s="87">
        <v>0</v>
      </c>
      <c r="T134" s="88">
        <f>S134*H134</f>
        <v>0</v>
      </c>
      <c r="AR134" s="89" t="s">
        <v>115</v>
      </c>
      <c r="AT134" s="89" t="s">
        <v>110</v>
      </c>
      <c r="AU134" s="89" t="s">
        <v>77</v>
      </c>
      <c r="AY134" s="69" t="s">
        <v>108</v>
      </c>
      <c r="BE134" s="90">
        <f>IF(N134="základní",J134,0)</f>
        <v>0</v>
      </c>
      <c r="BF134" s="90">
        <f>IF(N134="snížená",J134,0)</f>
        <v>0</v>
      </c>
      <c r="BG134" s="90">
        <f>IF(N134="zákl. přenesená",J134,0)</f>
        <v>0</v>
      </c>
      <c r="BH134" s="90">
        <f>IF(N134="sníž. přenesená",J134,0)</f>
        <v>0</v>
      </c>
      <c r="BI134" s="90">
        <f>IF(N134="nulová",J134,0)</f>
        <v>0</v>
      </c>
      <c r="BJ134" s="69" t="s">
        <v>75</v>
      </c>
      <c r="BK134" s="90">
        <f>ROUND(I134*H134,2)</f>
        <v>0</v>
      </c>
      <c r="BL134" s="69" t="s">
        <v>115</v>
      </c>
      <c r="BM134" s="89" t="s">
        <v>138</v>
      </c>
    </row>
    <row r="135" spans="2:65" s="78" customFormat="1" ht="22.9" customHeight="1">
      <c r="B135" s="77"/>
      <c r="C135" s="115"/>
      <c r="D135" s="116" t="s">
        <v>69</v>
      </c>
      <c r="E135" s="119" t="s">
        <v>139</v>
      </c>
      <c r="F135" s="119" t="s">
        <v>140</v>
      </c>
      <c r="G135" s="115"/>
      <c r="H135" s="115"/>
      <c r="J135" s="120">
        <f>BK135</f>
        <v>0</v>
      </c>
      <c r="K135" s="115"/>
      <c r="L135" s="77"/>
      <c r="M135" s="80"/>
      <c r="P135" s="81">
        <f>SUM(P136:P140)</f>
        <v>19.226900000000001</v>
      </c>
      <c r="R135" s="81">
        <f>SUM(R136:R140)</f>
        <v>0</v>
      </c>
      <c r="T135" s="82">
        <f>SUM(T136:T140)</f>
        <v>0</v>
      </c>
      <c r="AR135" s="79" t="s">
        <v>75</v>
      </c>
      <c r="AT135" s="83" t="s">
        <v>69</v>
      </c>
      <c r="AU135" s="83" t="s">
        <v>75</v>
      </c>
      <c r="AY135" s="79" t="s">
        <v>108</v>
      </c>
      <c r="BK135" s="84">
        <f>SUM(BK136:BK140)</f>
        <v>0</v>
      </c>
    </row>
    <row r="136" spans="2:65" s="150" customFormat="1" ht="21.75" customHeight="1">
      <c r="B136" s="66"/>
      <c r="C136" s="121">
        <v>8</v>
      </c>
      <c r="D136" s="121" t="s">
        <v>110</v>
      </c>
      <c r="E136" s="122" t="s">
        <v>141</v>
      </c>
      <c r="F136" s="123" t="s">
        <v>142</v>
      </c>
      <c r="G136" s="124" t="s">
        <v>122</v>
      </c>
      <c r="H136" s="125">
        <v>84.7</v>
      </c>
      <c r="I136" s="68"/>
      <c r="J136" s="131">
        <f>ROUND(I136*H136,2)</f>
        <v>0</v>
      </c>
      <c r="K136" s="123" t="s">
        <v>114</v>
      </c>
      <c r="L136" s="66"/>
      <c r="M136" s="85" t="s">
        <v>1</v>
      </c>
      <c r="N136" s="86" t="s">
        <v>35</v>
      </c>
      <c r="O136" s="87">
        <v>0.03</v>
      </c>
      <c r="P136" s="87">
        <f>O136*H136</f>
        <v>2.5409999999999999</v>
      </c>
      <c r="Q136" s="87">
        <v>0</v>
      </c>
      <c r="R136" s="87">
        <f>Q136*H136</f>
        <v>0</v>
      </c>
      <c r="S136" s="87">
        <v>0</v>
      </c>
      <c r="T136" s="88">
        <f>S136*H136</f>
        <v>0</v>
      </c>
      <c r="AR136" s="89" t="s">
        <v>115</v>
      </c>
      <c r="AT136" s="89" t="s">
        <v>110</v>
      </c>
      <c r="AU136" s="89" t="s">
        <v>77</v>
      </c>
      <c r="AY136" s="69" t="s">
        <v>108</v>
      </c>
      <c r="BE136" s="90">
        <f>IF(N136="základní",J136,0)</f>
        <v>0</v>
      </c>
      <c r="BF136" s="90">
        <f>IF(N136="snížená",J136,0)</f>
        <v>0</v>
      </c>
      <c r="BG136" s="90">
        <f>IF(N136="zákl. přenesená",J136,0)</f>
        <v>0</v>
      </c>
      <c r="BH136" s="90">
        <f>IF(N136="sníž. přenesená",J136,0)</f>
        <v>0</v>
      </c>
      <c r="BI136" s="90">
        <f>IF(N136="nulová",J136,0)</f>
        <v>0</v>
      </c>
      <c r="BJ136" s="69" t="s">
        <v>75</v>
      </c>
      <c r="BK136" s="90">
        <f>ROUND(I136*H136,2)</f>
        <v>0</v>
      </c>
      <c r="BL136" s="69" t="s">
        <v>115</v>
      </c>
      <c r="BM136" s="89" t="s">
        <v>143</v>
      </c>
    </row>
    <row r="137" spans="2:65" s="150" customFormat="1" ht="24.2" customHeight="1">
      <c r="B137" s="66"/>
      <c r="C137" s="121">
        <v>9</v>
      </c>
      <c r="D137" s="121" t="s">
        <v>110</v>
      </c>
      <c r="E137" s="122" t="s">
        <v>144</v>
      </c>
      <c r="F137" s="123" t="s">
        <v>145</v>
      </c>
      <c r="G137" s="124" t="s">
        <v>122</v>
      </c>
      <c r="H137" s="125">
        <v>1609.3</v>
      </c>
      <c r="I137" s="68"/>
      <c r="J137" s="131">
        <f>ROUND(I137*H137,2)</f>
        <v>0</v>
      </c>
      <c r="K137" s="123" t="s">
        <v>114</v>
      </c>
      <c r="L137" s="66"/>
      <c r="M137" s="85" t="s">
        <v>1</v>
      </c>
      <c r="N137" s="86" t="s">
        <v>35</v>
      </c>
      <c r="O137" s="87">
        <v>2E-3</v>
      </c>
      <c r="P137" s="87">
        <f>O137*H137</f>
        <v>3.2185999999999999</v>
      </c>
      <c r="Q137" s="87">
        <v>0</v>
      </c>
      <c r="R137" s="87">
        <f>Q137*H137</f>
        <v>0</v>
      </c>
      <c r="S137" s="87">
        <v>0</v>
      </c>
      <c r="T137" s="88">
        <f>S137*H137</f>
        <v>0</v>
      </c>
      <c r="AR137" s="89" t="s">
        <v>115</v>
      </c>
      <c r="AT137" s="89" t="s">
        <v>110</v>
      </c>
      <c r="AU137" s="89" t="s">
        <v>77</v>
      </c>
      <c r="AY137" s="69" t="s">
        <v>108</v>
      </c>
      <c r="BE137" s="90">
        <f>IF(N137="základní",J137,0)</f>
        <v>0</v>
      </c>
      <c r="BF137" s="90">
        <f>IF(N137="snížená",J137,0)</f>
        <v>0</v>
      </c>
      <c r="BG137" s="90">
        <f>IF(N137="zákl. přenesená",J137,0)</f>
        <v>0</v>
      </c>
      <c r="BH137" s="90">
        <f>IF(N137="sníž. přenesená",J137,0)</f>
        <v>0</v>
      </c>
      <c r="BI137" s="90">
        <f>IF(N137="nulová",J137,0)</f>
        <v>0</v>
      </c>
      <c r="BJ137" s="69" t="s">
        <v>75</v>
      </c>
      <c r="BK137" s="90">
        <f>ROUND(I137*H137,2)</f>
        <v>0</v>
      </c>
      <c r="BL137" s="69" t="s">
        <v>115</v>
      </c>
      <c r="BM137" s="89" t="s">
        <v>146</v>
      </c>
    </row>
    <row r="138" spans="2:65" s="92" customFormat="1">
      <c r="B138" s="91"/>
      <c r="C138" s="126"/>
      <c r="D138" s="127" t="s">
        <v>119</v>
      </c>
      <c r="E138" s="126"/>
      <c r="F138" s="128" t="s">
        <v>171</v>
      </c>
      <c r="G138" s="126"/>
      <c r="H138" s="129">
        <v>1609.3</v>
      </c>
      <c r="I138" s="133"/>
      <c r="J138" s="126"/>
      <c r="K138" s="126"/>
      <c r="L138" s="91"/>
      <c r="M138" s="93"/>
      <c r="T138" s="94"/>
      <c r="AT138" s="95" t="s">
        <v>119</v>
      </c>
      <c r="AU138" s="95" t="s">
        <v>77</v>
      </c>
      <c r="AV138" s="92" t="s">
        <v>77</v>
      </c>
      <c r="AW138" s="92" t="s">
        <v>3</v>
      </c>
      <c r="AX138" s="92" t="s">
        <v>75</v>
      </c>
      <c r="AY138" s="95" t="s">
        <v>108</v>
      </c>
    </row>
    <row r="139" spans="2:65" s="150" customFormat="1" ht="24.2" customHeight="1">
      <c r="B139" s="66"/>
      <c r="C139" s="121">
        <v>10</v>
      </c>
      <c r="D139" s="121" t="s">
        <v>110</v>
      </c>
      <c r="E139" s="122" t="s">
        <v>147</v>
      </c>
      <c r="F139" s="123" t="s">
        <v>148</v>
      </c>
      <c r="G139" s="124" t="s">
        <v>122</v>
      </c>
      <c r="H139" s="125">
        <v>84.7</v>
      </c>
      <c r="I139" s="68"/>
      <c r="J139" s="131">
        <f>ROUND(I139*H139,2)</f>
        <v>0</v>
      </c>
      <c r="K139" s="123" t="s">
        <v>114</v>
      </c>
      <c r="L139" s="66"/>
      <c r="M139" s="85" t="s">
        <v>1</v>
      </c>
      <c r="N139" s="86" t="s">
        <v>35</v>
      </c>
      <c r="O139" s="87">
        <v>0.159</v>
      </c>
      <c r="P139" s="87">
        <f>O139*H139</f>
        <v>13.4673</v>
      </c>
      <c r="Q139" s="87">
        <v>0</v>
      </c>
      <c r="R139" s="87">
        <f>Q139*H139</f>
        <v>0</v>
      </c>
      <c r="S139" s="87">
        <v>0</v>
      </c>
      <c r="T139" s="88">
        <f>S139*H139</f>
        <v>0</v>
      </c>
      <c r="AR139" s="89" t="s">
        <v>115</v>
      </c>
      <c r="AT139" s="89" t="s">
        <v>110</v>
      </c>
      <c r="AU139" s="89" t="s">
        <v>77</v>
      </c>
      <c r="AY139" s="69" t="s">
        <v>108</v>
      </c>
      <c r="BE139" s="90">
        <f>IF(N139="základní",J139,0)</f>
        <v>0</v>
      </c>
      <c r="BF139" s="90">
        <f>IF(N139="snížená",J139,0)</f>
        <v>0</v>
      </c>
      <c r="BG139" s="90">
        <f>IF(N139="zákl. přenesená",J139,0)</f>
        <v>0</v>
      </c>
      <c r="BH139" s="90">
        <f>IF(N139="sníž. přenesená",J139,0)</f>
        <v>0</v>
      </c>
      <c r="BI139" s="90">
        <f>IF(N139="nulová",J139,0)</f>
        <v>0</v>
      </c>
      <c r="BJ139" s="69" t="s">
        <v>75</v>
      </c>
      <c r="BK139" s="90">
        <f>ROUND(I139*H139,2)</f>
        <v>0</v>
      </c>
      <c r="BL139" s="69" t="s">
        <v>115</v>
      </c>
      <c r="BM139" s="89" t="s">
        <v>149</v>
      </c>
    </row>
    <row r="140" spans="2:65" s="150" customFormat="1" ht="33" customHeight="1">
      <c r="B140" s="66"/>
      <c r="C140" s="121">
        <v>11</v>
      </c>
      <c r="D140" s="121" t="s">
        <v>110</v>
      </c>
      <c r="E140" s="122" t="s">
        <v>150</v>
      </c>
      <c r="F140" s="123" t="s">
        <v>151</v>
      </c>
      <c r="G140" s="124" t="s">
        <v>122</v>
      </c>
      <c r="H140" s="125">
        <v>84.7</v>
      </c>
      <c r="I140" s="68"/>
      <c r="J140" s="131">
        <f>ROUND(I140*H140,2)</f>
        <v>0</v>
      </c>
      <c r="K140" s="123" t="s">
        <v>114</v>
      </c>
      <c r="L140" s="66"/>
      <c r="M140" s="85" t="s">
        <v>1</v>
      </c>
      <c r="N140" s="86" t="s">
        <v>35</v>
      </c>
      <c r="O140" s="87">
        <v>0</v>
      </c>
      <c r="P140" s="87">
        <f>O140*H140</f>
        <v>0</v>
      </c>
      <c r="Q140" s="87">
        <v>0</v>
      </c>
      <c r="R140" s="87">
        <f>Q140*H140</f>
        <v>0</v>
      </c>
      <c r="S140" s="87">
        <v>0</v>
      </c>
      <c r="T140" s="88">
        <f>S140*H140</f>
        <v>0</v>
      </c>
      <c r="AR140" s="89" t="s">
        <v>115</v>
      </c>
      <c r="AT140" s="89" t="s">
        <v>110</v>
      </c>
      <c r="AU140" s="89" t="s">
        <v>77</v>
      </c>
      <c r="AY140" s="69" t="s">
        <v>108</v>
      </c>
      <c r="BE140" s="90">
        <f>IF(N140="základní",J140,0)</f>
        <v>0</v>
      </c>
      <c r="BF140" s="90">
        <f>IF(N140="snížená",J140,0)</f>
        <v>0</v>
      </c>
      <c r="BG140" s="90">
        <f>IF(N140="zákl. přenesená",J140,0)</f>
        <v>0</v>
      </c>
      <c r="BH140" s="90">
        <f>IF(N140="sníž. přenesená",J140,0)</f>
        <v>0</v>
      </c>
      <c r="BI140" s="90">
        <f>IF(N140="nulová",J140,0)</f>
        <v>0</v>
      </c>
      <c r="BJ140" s="69" t="s">
        <v>75</v>
      </c>
      <c r="BK140" s="90">
        <f>ROUND(I140*H140,2)</f>
        <v>0</v>
      </c>
      <c r="BL140" s="69" t="s">
        <v>115</v>
      </c>
      <c r="BM140" s="89" t="s">
        <v>152</v>
      </c>
    </row>
    <row r="141" spans="2:65" s="78" customFormat="1" ht="22.9" customHeight="1">
      <c r="B141" s="77"/>
      <c r="C141" s="115"/>
      <c r="D141" s="116" t="s">
        <v>69</v>
      </c>
      <c r="E141" s="119" t="s">
        <v>153</v>
      </c>
      <c r="F141" s="119" t="s">
        <v>154</v>
      </c>
      <c r="G141" s="115"/>
      <c r="H141" s="115"/>
      <c r="J141" s="120">
        <f>BK141</f>
        <v>0</v>
      </c>
      <c r="K141" s="115"/>
      <c r="L141" s="77"/>
      <c r="M141" s="80"/>
      <c r="P141" s="81">
        <f>P142</f>
        <v>11.22</v>
      </c>
      <c r="R141" s="81">
        <f>R142</f>
        <v>0</v>
      </c>
      <c r="T141" s="82">
        <f>T142</f>
        <v>0</v>
      </c>
      <c r="AR141" s="79" t="s">
        <v>75</v>
      </c>
      <c r="AT141" s="83" t="s">
        <v>69</v>
      </c>
      <c r="AU141" s="83" t="s">
        <v>75</v>
      </c>
      <c r="AY141" s="79" t="s">
        <v>108</v>
      </c>
      <c r="BK141" s="84">
        <f>BK142</f>
        <v>0</v>
      </c>
    </row>
    <row r="142" spans="2:65" s="150" customFormat="1" ht="33" customHeight="1">
      <c r="B142" s="66"/>
      <c r="C142" s="121">
        <v>12</v>
      </c>
      <c r="D142" s="121" t="s">
        <v>110</v>
      </c>
      <c r="E142" s="122" t="s">
        <v>155</v>
      </c>
      <c r="F142" s="123" t="s">
        <v>156</v>
      </c>
      <c r="G142" s="124" t="s">
        <v>122</v>
      </c>
      <c r="H142" s="125">
        <v>170</v>
      </c>
      <c r="I142" s="68"/>
      <c r="J142" s="131">
        <f>ROUND(I142*H142,2)</f>
        <v>0</v>
      </c>
      <c r="K142" s="123" t="s">
        <v>114</v>
      </c>
      <c r="L142" s="66"/>
      <c r="M142" s="85" t="s">
        <v>1</v>
      </c>
      <c r="N142" s="86" t="s">
        <v>35</v>
      </c>
      <c r="O142" s="87">
        <v>6.6000000000000003E-2</v>
      </c>
      <c r="P142" s="87">
        <f>O142*H142</f>
        <v>11.22</v>
      </c>
      <c r="Q142" s="87">
        <v>0</v>
      </c>
      <c r="R142" s="87">
        <f>Q142*H142</f>
        <v>0</v>
      </c>
      <c r="S142" s="87">
        <v>0</v>
      </c>
      <c r="T142" s="88">
        <f>S142*H142</f>
        <v>0</v>
      </c>
      <c r="AR142" s="89" t="s">
        <v>115</v>
      </c>
      <c r="AT142" s="89" t="s">
        <v>110</v>
      </c>
      <c r="AU142" s="89" t="s">
        <v>77</v>
      </c>
      <c r="AY142" s="69" t="s">
        <v>108</v>
      </c>
      <c r="BE142" s="90">
        <f>IF(N142="základní",J142,0)</f>
        <v>0</v>
      </c>
      <c r="BF142" s="90">
        <f>IF(N142="snížená",J142,0)</f>
        <v>0</v>
      </c>
      <c r="BG142" s="90">
        <f>IF(N142="zákl. přenesená",J142,0)</f>
        <v>0</v>
      </c>
      <c r="BH142" s="90">
        <f>IF(N142="sníž. přenesená",J142,0)</f>
        <v>0</v>
      </c>
      <c r="BI142" s="90">
        <f>IF(N142="nulová",J142,0)</f>
        <v>0</v>
      </c>
      <c r="BJ142" s="69" t="s">
        <v>75</v>
      </c>
      <c r="BK142" s="90">
        <f>ROUND(I142*H142,2)</f>
        <v>0</v>
      </c>
      <c r="BL142" s="69" t="s">
        <v>115</v>
      </c>
      <c r="BM142" s="89" t="s">
        <v>157</v>
      </c>
    </row>
    <row r="143" spans="2:65" s="78" customFormat="1" ht="25.9" customHeight="1">
      <c r="B143" s="77"/>
      <c r="C143" s="115"/>
      <c r="D143" s="116" t="s">
        <v>69</v>
      </c>
      <c r="E143" s="117" t="s">
        <v>158</v>
      </c>
      <c r="F143" s="117" t="s">
        <v>159</v>
      </c>
      <c r="G143" s="115"/>
      <c r="H143" s="115"/>
      <c r="J143" s="118">
        <f>J144+J146</f>
        <v>0</v>
      </c>
      <c r="K143" s="115"/>
      <c r="L143" s="77"/>
      <c r="M143" s="80"/>
      <c r="P143" s="81">
        <f>P144+P146</f>
        <v>0</v>
      </c>
      <c r="R143" s="81">
        <f>R144+R146</f>
        <v>0</v>
      </c>
      <c r="T143" s="82">
        <f>T144+T146</f>
        <v>0</v>
      </c>
      <c r="AR143" s="79" t="s">
        <v>117</v>
      </c>
      <c r="AT143" s="83" t="s">
        <v>69</v>
      </c>
      <c r="AU143" s="83" t="s">
        <v>70</v>
      </c>
      <c r="AY143" s="79" t="s">
        <v>108</v>
      </c>
      <c r="BK143" s="84">
        <f>BK144+BK146</f>
        <v>0</v>
      </c>
    </row>
    <row r="144" spans="2:65" s="78" customFormat="1" ht="22.9" customHeight="1">
      <c r="B144" s="77"/>
      <c r="C144" s="115"/>
      <c r="D144" s="116" t="s">
        <v>69</v>
      </c>
      <c r="E144" s="119" t="s">
        <v>160</v>
      </c>
      <c r="F144" s="119" t="s">
        <v>161</v>
      </c>
      <c r="G144" s="115"/>
      <c r="H144" s="115"/>
      <c r="J144" s="120">
        <f>BK144</f>
        <v>0</v>
      </c>
      <c r="K144" s="115"/>
      <c r="L144" s="77"/>
      <c r="M144" s="80"/>
      <c r="P144" s="81">
        <f>P145</f>
        <v>0</v>
      </c>
      <c r="R144" s="81">
        <f>R145</f>
        <v>0</v>
      </c>
      <c r="T144" s="82">
        <f>T145</f>
        <v>0</v>
      </c>
      <c r="AR144" s="79" t="s">
        <v>117</v>
      </c>
      <c r="AT144" s="83" t="s">
        <v>69</v>
      </c>
      <c r="AU144" s="83" t="s">
        <v>75</v>
      </c>
      <c r="AY144" s="79" t="s">
        <v>108</v>
      </c>
      <c r="BK144" s="84">
        <f>BK145</f>
        <v>0</v>
      </c>
    </row>
    <row r="145" spans="2:65" s="150" customFormat="1" ht="16.5" customHeight="1">
      <c r="B145" s="66"/>
      <c r="C145" s="121">
        <v>13</v>
      </c>
      <c r="D145" s="121" t="s">
        <v>110</v>
      </c>
      <c r="E145" s="122" t="s">
        <v>162</v>
      </c>
      <c r="F145" s="123" t="s">
        <v>161</v>
      </c>
      <c r="G145" s="124" t="s">
        <v>163</v>
      </c>
      <c r="H145" s="125">
        <v>1</v>
      </c>
      <c r="I145" s="68"/>
      <c r="J145" s="131">
        <f>ROUND(I145*H145,2)</f>
        <v>0</v>
      </c>
      <c r="K145" s="123" t="s">
        <v>114</v>
      </c>
      <c r="L145" s="66"/>
      <c r="M145" s="85" t="s">
        <v>1</v>
      </c>
      <c r="N145" s="86" t="s">
        <v>35</v>
      </c>
      <c r="O145" s="87">
        <v>0</v>
      </c>
      <c r="P145" s="87">
        <f>O145*H145</f>
        <v>0</v>
      </c>
      <c r="Q145" s="87">
        <v>0</v>
      </c>
      <c r="R145" s="87">
        <f>Q145*H145</f>
        <v>0</v>
      </c>
      <c r="S145" s="87">
        <v>0</v>
      </c>
      <c r="T145" s="88">
        <f>S145*H145</f>
        <v>0</v>
      </c>
      <c r="AR145" s="89" t="s">
        <v>164</v>
      </c>
      <c r="AT145" s="89" t="s">
        <v>110</v>
      </c>
      <c r="AU145" s="89" t="s">
        <v>77</v>
      </c>
      <c r="AY145" s="69" t="s">
        <v>108</v>
      </c>
      <c r="BE145" s="90">
        <f>IF(N145="základní",J145,0)</f>
        <v>0</v>
      </c>
      <c r="BF145" s="90">
        <f>IF(N145="snížená",J145,0)</f>
        <v>0</v>
      </c>
      <c r="BG145" s="90">
        <f>IF(N145="zákl. přenesená",J145,0)</f>
        <v>0</v>
      </c>
      <c r="BH145" s="90">
        <f>IF(N145="sníž. přenesená",J145,0)</f>
        <v>0</v>
      </c>
      <c r="BI145" s="90">
        <f>IF(N145="nulová",J145,0)</f>
        <v>0</v>
      </c>
      <c r="BJ145" s="69" t="s">
        <v>75</v>
      </c>
      <c r="BK145" s="90">
        <f>ROUND(I145*H145,2)</f>
        <v>0</v>
      </c>
      <c r="BL145" s="69" t="s">
        <v>164</v>
      </c>
      <c r="BM145" s="89" t="s">
        <v>165</v>
      </c>
    </row>
    <row r="146" spans="2:65" s="78" customFormat="1" ht="22.9" customHeight="1">
      <c r="B146" s="77"/>
      <c r="C146" s="115"/>
      <c r="D146" s="116" t="s">
        <v>69</v>
      </c>
      <c r="E146" s="119" t="s">
        <v>166</v>
      </c>
      <c r="F146" s="119" t="s">
        <v>167</v>
      </c>
      <c r="G146" s="115"/>
      <c r="H146" s="115"/>
      <c r="J146" s="120">
        <f>BK146</f>
        <v>0</v>
      </c>
      <c r="K146" s="115"/>
      <c r="L146" s="77"/>
      <c r="M146" s="80"/>
      <c r="P146" s="81">
        <f>P147</f>
        <v>0</v>
      </c>
      <c r="R146" s="81">
        <f>R147</f>
        <v>0</v>
      </c>
      <c r="T146" s="82">
        <f>T147</f>
        <v>0</v>
      </c>
      <c r="AR146" s="79" t="s">
        <v>117</v>
      </c>
      <c r="AT146" s="83" t="s">
        <v>69</v>
      </c>
      <c r="AU146" s="83" t="s">
        <v>75</v>
      </c>
      <c r="AY146" s="79" t="s">
        <v>108</v>
      </c>
      <c r="BK146" s="84">
        <f>BK147</f>
        <v>0</v>
      </c>
    </row>
    <row r="147" spans="2:65" s="150" customFormat="1" ht="16.5" customHeight="1">
      <c r="B147" s="66"/>
      <c r="C147" s="121">
        <v>14</v>
      </c>
      <c r="D147" s="121" t="s">
        <v>110</v>
      </c>
      <c r="E147" s="122" t="s">
        <v>168</v>
      </c>
      <c r="F147" s="123" t="s">
        <v>169</v>
      </c>
      <c r="G147" s="124" t="s">
        <v>163</v>
      </c>
      <c r="H147" s="125">
        <v>1</v>
      </c>
      <c r="I147" s="68"/>
      <c r="J147" s="131">
        <f>ROUND(I147*H147,2)</f>
        <v>0</v>
      </c>
      <c r="K147" s="123" t="s">
        <v>114</v>
      </c>
      <c r="L147" s="66"/>
      <c r="M147" s="96" t="s">
        <v>1</v>
      </c>
      <c r="N147" s="97" t="s">
        <v>35</v>
      </c>
      <c r="O147" s="98">
        <v>0</v>
      </c>
      <c r="P147" s="98">
        <f>O147*H147</f>
        <v>0</v>
      </c>
      <c r="Q147" s="98">
        <v>0</v>
      </c>
      <c r="R147" s="98">
        <f>Q147*H147</f>
        <v>0</v>
      </c>
      <c r="S147" s="98">
        <v>0</v>
      </c>
      <c r="T147" s="99">
        <f>S147*H147</f>
        <v>0</v>
      </c>
      <c r="AR147" s="89" t="s">
        <v>164</v>
      </c>
      <c r="AT147" s="89" t="s">
        <v>110</v>
      </c>
      <c r="AU147" s="89" t="s">
        <v>77</v>
      </c>
      <c r="AY147" s="69" t="s">
        <v>108</v>
      </c>
      <c r="BE147" s="90">
        <f>IF(N147="základní",J147,0)</f>
        <v>0</v>
      </c>
      <c r="BF147" s="90">
        <f>IF(N147="snížená",J147,0)</f>
        <v>0</v>
      </c>
      <c r="BG147" s="90">
        <f>IF(N147="zákl. přenesená",J147,0)</f>
        <v>0</v>
      </c>
      <c r="BH147" s="90">
        <f>IF(N147="sníž. přenesená",J147,0)</f>
        <v>0</v>
      </c>
      <c r="BI147" s="90">
        <f>IF(N147="nulová",J147,0)</f>
        <v>0</v>
      </c>
      <c r="BJ147" s="69" t="s">
        <v>75</v>
      </c>
      <c r="BK147" s="90">
        <f>ROUND(I147*H147,2)</f>
        <v>0</v>
      </c>
      <c r="BL147" s="69" t="s">
        <v>164</v>
      </c>
      <c r="BM147" s="89" t="s">
        <v>170</v>
      </c>
    </row>
    <row r="148" spans="2:65" s="150" customFormat="1" ht="6.95" customHeight="1">
      <c r="B148" s="71"/>
      <c r="C148" s="72"/>
      <c r="D148" s="72"/>
      <c r="E148" s="72"/>
      <c r="F148" s="72"/>
      <c r="G148" s="72"/>
      <c r="H148" s="72"/>
      <c r="I148" s="72"/>
      <c r="J148" s="72"/>
      <c r="K148" s="72"/>
      <c r="L148" s="66"/>
    </row>
  </sheetData>
  <sheetProtection algorithmName="SHA-512" hashValue="fZjaDNnvFksEbUr6OwCo3+HAdP6jGgjYV4LAm/WJNZf9cnpBLSVPO+5q/lEXVjGur1BTpuK8g7gPQohXqsVHpQ==" saltValue="qt03lNqWuVk+vav1ipy04w==" spinCount="100000" sheet="1" objects="1" scenarios="1"/>
  <autoFilter ref="C121:K147"/>
  <mergeCells count="6">
    <mergeCell ref="E114:H114"/>
    <mergeCell ref="L2:V2"/>
    <mergeCell ref="E7:H7"/>
    <mergeCell ref="E16:H16"/>
    <mergeCell ref="E25:H25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4</vt:i4>
      </vt:variant>
    </vt:vector>
  </HeadingPairs>
  <TitlesOfParts>
    <vt:vector size="6" baseType="lpstr">
      <vt:lpstr>Rekapitulace stavby</vt:lpstr>
      <vt:lpstr>Mesto1105 - Propojka H-P ...</vt:lpstr>
      <vt:lpstr>'Mesto1105 - Propojka H-P ...'!Názvy_tisku</vt:lpstr>
      <vt:lpstr>'Rekapitulace stavby'!Názvy_tisku</vt:lpstr>
      <vt:lpstr>'Mesto1105 - Propojka H-P 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Irena Fajfrová</dc:creator>
  <cp:lastModifiedBy>Hermannová Dagmar, Ing.</cp:lastModifiedBy>
  <dcterms:created xsi:type="dcterms:W3CDTF">2023-03-06T09:27:03Z</dcterms:created>
  <dcterms:modified xsi:type="dcterms:W3CDTF">2023-05-03T15:08:34Z</dcterms:modified>
</cp:coreProperties>
</file>