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ajdrovastanislava\Documents\SOUTĚŽE, VEŘEJNÉ ZAKÁZKY\2023_oprava střechy promítačky\"/>
    </mc:Choice>
  </mc:AlternateContent>
  <bookViews>
    <workbookView xWindow="-108" yWindow="-108" windowWidth="23256" windowHeight="12576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O-23-01 R-23-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'O-23-01 R-23-01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'O-23-01 R-23-01 Pol'!$A$1:$Y$86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2" l="1"/>
  <c r="I53" i="1" s="1"/>
  <c r="G84" i="12"/>
  <c r="G83" i="12"/>
  <c r="G82" i="12"/>
  <c r="G81" i="12"/>
  <c r="G80" i="12"/>
  <c r="G78" i="12"/>
  <c r="G77" i="12"/>
  <c r="G76" i="12"/>
  <c r="G72" i="12" s="1"/>
  <c r="I57" i="1" s="1"/>
  <c r="G74" i="12"/>
  <c r="G73" i="12"/>
  <c r="G69" i="12"/>
  <c r="G68" i="12" s="1"/>
  <c r="I56" i="1" s="1"/>
  <c r="G65" i="12"/>
  <c r="G63" i="12"/>
  <c r="G61" i="12"/>
  <c r="G57" i="12"/>
  <c r="G56" i="12"/>
  <c r="G54" i="12"/>
  <c r="G51" i="12"/>
  <c r="G48" i="12"/>
  <c r="G45" i="12"/>
  <c r="G42" i="12"/>
  <c r="G39" i="12"/>
  <c r="G34" i="12"/>
  <c r="G31" i="12"/>
  <c r="G28" i="12"/>
  <c r="G25" i="12"/>
  <c r="G22" i="12"/>
  <c r="G19" i="12"/>
  <c r="G17" i="12"/>
  <c r="G14" i="12"/>
  <c r="G8" i="12" s="1"/>
  <c r="I52" i="1" s="1"/>
  <c r="G12" i="12"/>
  <c r="G9" i="12"/>
  <c r="F42" i="1"/>
  <c r="G42" i="1"/>
  <c r="H42" i="1"/>
  <c r="I42" i="1"/>
  <c r="J42" i="1"/>
  <c r="J41" i="1"/>
  <c r="J40" i="1"/>
  <c r="J39" i="1"/>
  <c r="J28" i="1"/>
  <c r="J26" i="1"/>
  <c r="G38" i="1"/>
  <c r="F38" i="1"/>
  <c r="J23" i="1"/>
  <c r="J24" i="1"/>
  <c r="J25" i="1"/>
  <c r="J27" i="1"/>
  <c r="E24" i="1"/>
  <c r="E26" i="1"/>
  <c r="G79" i="12" l="1"/>
  <c r="I58" i="1" s="1"/>
  <c r="I19" i="1" s="1"/>
  <c r="E67" i="12"/>
  <c r="G67" i="12" s="1"/>
  <c r="G38" i="12" s="1"/>
  <c r="I55" i="1" s="1"/>
  <c r="E37" i="12"/>
  <c r="G37" i="12" s="1"/>
  <c r="G18" i="12" s="1"/>
  <c r="I54" i="1" s="1"/>
  <c r="I16" i="1"/>
  <c r="I17" i="1" l="1"/>
  <c r="I21" i="1" s="1"/>
  <c r="G25" i="1" s="1"/>
  <c r="G26" i="1" s="1"/>
  <c r="G29" i="1" s="1"/>
  <c r="I59" i="1"/>
  <c r="J54" i="1" s="1"/>
  <c r="J56" i="1" l="1"/>
  <c r="J53" i="1"/>
  <c r="J52" i="1"/>
  <c r="J55" i="1"/>
  <c r="J57" i="1"/>
  <c r="J58" i="1"/>
  <c r="J5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Papšík David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<sst xmlns="http://schemas.openxmlformats.org/spreadsheetml/2006/main" count="519" uniqueCount="210">
  <si>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</si>
  <si>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</si>
  <si>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</si>
  <si>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</si>
  <si>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</si>
  <si>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</si>
  <si>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</si>
  <si>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</si>
  <si>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</si>
  <si>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</si>
  <si>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</si>
  <si>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</si>
  <si>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</si>
  <si>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</si>
  <si>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</si>
  <si>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</si>
  <si>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</si>
  <si>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</si>
  <si>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</si>
  <si>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</si>
  <si>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</si>
  <si>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</si>
  <si>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</si>
  <si>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</si>
  <si>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</si>
  <si>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</si>
  <si>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</si>
  <si>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</si>
  <si>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</si>
  <si>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</si>
  <si>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</si>
  <si>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</si>
  <si>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</si>
  <si>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</si>
  <si>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</si>
  <si>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</si>
  <si>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</si>
  <si>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</si>
  <si>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</si>
  <si>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</si>
  <si>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</si>
  <si>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</si>
  <si>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</si>
  <si>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R-23-01</t>
  </si>
  <si>
    <t>Střecha promítačky</t>
  </si>
  <si>
    <t>O-23-01</t>
  </si>
  <si>
    <t>Objekt:</t>
  </si>
  <si>
    <t>Rozpočet:</t>
  </si>
  <si>
    <t>S-24-024</t>
  </si>
  <si>
    <t>Stavba</t>
  </si>
  <si>
    <t>Celkem za stavbu</t>
  </si>
  <si>
    <t>CZK</t>
  </si>
  <si>
    <t>#POPS</t>
  </si>
  <si>
    <t>#POPO</t>
  </si>
  <si>
    <t>#POPR</t>
  </si>
  <si>
    <t>Rekapitulace dílů</t>
  </si>
  <si>
    <t>Typ dílu</t>
  </si>
  <si>
    <t>94</t>
  </si>
  <si>
    <t>Lešení a stavební výtahy</t>
  </si>
  <si>
    <t>99</t>
  </si>
  <si>
    <t>Staveništní přesun hmot</t>
  </si>
  <si>
    <t>762</t>
  </si>
  <si>
    <t>Konstrukce tesařské</t>
  </si>
  <si>
    <t>765</t>
  </si>
  <si>
    <t>Krytiny tvrdé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</si>
  <si>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</si>
  <si>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</si>
  <si>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</si>
  <si>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</si>
  <si>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</si>
  <si>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</si>
  <si>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</si>
  <si>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</si>
  <si>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</si>
  <si>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</si>
  <si>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</si>
  <si>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</si>
  <si>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</si>
  <si>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</si>
  <si>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</si>
  <si>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</si>
  <si>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</si>
  <si>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</si>
  <si>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</si>
  <si>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</si>
  <si>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</si>
  <si>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</si>
  <si>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</si>
  <si>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</si>
  <si>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</si>
  <si>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</si>
  <si>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</si>
  <si>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</si>
  <si>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</si>
  <si>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</si>
  <si>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</si>
  <si>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</si>
  <si>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</si>
  <si>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</si>
  <si>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</si>
  <si>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941941031</t>
  </si>
  <si>
    <t>Montáž lešení leh.řad.s podlahami,š.do 1 m, H 10 m</t>
  </si>
  <si>
    <t>m2</t>
  </si>
  <si>
    <t>RTS 23/ I</t>
  </si>
  <si>
    <t>Práce</t>
  </si>
  <si>
    <t>Běžná</t>
  </si>
  <si>
    <t>POL1_</t>
  </si>
  <si>
    <t>11*6+2*4,5*6</t>
  </si>
  <si>
    <t>VV</t>
  </si>
  <si>
    <t>9*4</t>
  </si>
  <si>
    <t>941941111</t>
  </si>
  <si>
    <t>Pronájem lešení za den</t>
  </si>
  <si>
    <t>156*30</t>
  </si>
  <si>
    <t>941941831</t>
  </si>
  <si>
    <t>Demontáž lešení leh.řad.s podlahami,š.1 m, H 10 m</t>
  </si>
  <si>
    <t>156</t>
  </si>
  <si>
    <t>998009101</t>
  </si>
  <si>
    <t>Přesun hmot lešení samostatně budovaného</t>
  </si>
  <si>
    <t>t</t>
  </si>
  <si>
    <t>POL7_</t>
  </si>
  <si>
    <t>762342202</t>
  </si>
  <si>
    <t>Montáž laťování střech, vzdálenost latí do 22 cm</t>
  </si>
  <si>
    <t>36,3+13,2+13,2+20,9+6</t>
  </si>
  <si>
    <t>15*0,4</t>
  </si>
  <si>
    <t>762342811</t>
  </si>
  <si>
    <t>Demontáž laťování střech, rozteč latí do 22 cm</t>
  </si>
  <si>
    <t>762342814</t>
  </si>
  <si>
    <t>Demontáž dřevěných kontralatí</t>
  </si>
  <si>
    <t>762395000</t>
  </si>
  <si>
    <t>Spojovací a ochranné prostředky pro střechy</t>
  </si>
  <si>
    <t>m3</t>
  </si>
  <si>
    <t>(1/0,18+1)*95,6*0,04*0,06</t>
  </si>
  <si>
    <t>95,6/0,7*0,04*0,06</t>
  </si>
  <si>
    <t>60517111</t>
  </si>
  <si>
    <t>Lať střešní SM/JD/BO 40 x 60 mm, do 5 m</t>
  </si>
  <si>
    <t>SPCM</t>
  </si>
  <si>
    <t>Indiv</t>
  </si>
  <si>
    <t>Specifikace</t>
  </si>
  <si>
    <t>POL3_</t>
  </si>
  <si>
    <t>762-VL01</t>
  </si>
  <si>
    <t>Příplatek za laťování oblých tvarů</t>
  </si>
  <si>
    <t>Vlastní</t>
  </si>
  <si>
    <t>998762202</t>
  </si>
  <si>
    <t>Přesun hmot pro tesařské konstrukce, výšky do 12 m</t>
  </si>
  <si>
    <t>765361810</t>
  </si>
  <si>
    <t>Demontáž šindelové krytiny, do suti</t>
  </si>
  <si>
    <t>765559124</t>
  </si>
  <si>
    <t>Montáž krytiny,dřev.šindel,kónický,P+D,dvoj.krytí</t>
  </si>
  <si>
    <t>765799231</t>
  </si>
  <si>
    <t>Montáž kontralaťování při vzdálenosti latí do 1 m</t>
  </si>
  <si>
    <t>765799301</t>
  </si>
  <si>
    <t xml:space="preserve">Demontáž podstřešní fólie </t>
  </si>
  <si>
    <t>765901001</t>
  </si>
  <si>
    <t>Montáž podstřešní fólie</t>
  </si>
  <si>
    <t>765901311</t>
  </si>
  <si>
    <t>Páska těsnicí pod kontralatě š. 5 cm</t>
  </si>
  <si>
    <t>m</t>
  </si>
  <si>
    <t>95,6/0,7</t>
  </si>
  <si>
    <t>24750148</t>
  </si>
  <si>
    <t>Lepidlo na fólie DELTA ALPINA QSM 1000 ml</t>
  </si>
  <si>
    <t>kus</t>
  </si>
  <si>
    <t>60592152</t>
  </si>
  <si>
    <t>Šindel střešní modřínový, rovný, dvojité krytí</t>
  </si>
  <si>
    <t>Koeficient : 0,1</t>
  </si>
  <si>
    <t>673522195</t>
  </si>
  <si>
    <t>Fólie DÖRKEN - DELTA ALPINA pro šikmé střechy</t>
  </si>
  <si>
    <t>95,6*1,3</t>
  </si>
  <si>
    <t>673522196</t>
  </si>
  <si>
    <t>Pás DÖRKEN - DELTA ALPINA BAND pro šikmé střechy na překrytí kontralatí</t>
  </si>
  <si>
    <t>136*0,3</t>
  </si>
  <si>
    <t>765-VL01</t>
  </si>
  <si>
    <t>Příplatek za obalení kontralatí do fólie</t>
  </si>
  <si>
    <t>998765202</t>
  </si>
  <si>
    <t>Přesun hmot pro krytiny tvrdé, výšky do 12 m</t>
  </si>
  <si>
    <t>783-VL01</t>
  </si>
  <si>
    <t>Nátěr střechy karbolineum extra</t>
  </si>
  <si>
    <t xml:space="preserve">m2    </t>
  </si>
  <si>
    <t>979011111</t>
  </si>
  <si>
    <t>Svislá doprava suti a vybour. hmot za 2.NP a 1.PP</t>
  </si>
  <si>
    <t>Přesun suti</t>
  </si>
  <si>
    <t>POL8_</t>
  </si>
  <si>
    <t>979081111</t>
  </si>
  <si>
    <t>Odvoz suti a vybour. hmot na skládku do 1 km</t>
  </si>
  <si>
    <t>Včetně naložení na dopravní prostředek a složení na skládku, bez poplatku za skládku.</t>
  </si>
  <si>
    <t>POP</t>
  </si>
  <si>
    <t>979081121</t>
  </si>
  <si>
    <t>Příplatek k odvozu za každý další 1 km</t>
  </si>
  <si>
    <t>979082111</t>
  </si>
  <si>
    <t>Vnitrostaveništní doprava suti do 10 m</t>
  </si>
  <si>
    <t>979990107</t>
  </si>
  <si>
    <t>Poplatek za uložení suti - směs betonu, cihel, dřeva, skupina odpadu 170904</t>
  </si>
  <si>
    <t>005121 R</t>
  </si>
  <si>
    <t>Zařízení staveniště</t>
  </si>
  <si>
    <t>Soubor</t>
  </si>
  <si>
    <t>005121030R</t>
  </si>
  <si>
    <t>Odstranění zařízení staveniště</t>
  </si>
  <si>
    <t>005121020R</t>
  </si>
  <si>
    <t xml:space="preserve">Provoz zařízení staveniště </t>
  </si>
  <si>
    <t>005122 R</t>
  </si>
  <si>
    <t>Provozní vlivy</t>
  </si>
  <si>
    <t>005122010R</t>
  </si>
  <si>
    <t xml:space="preserve">Provoz objednatele </t>
  </si>
  <si>
    <t>VRN</t>
  </si>
  <si>
    <t>POL99_8</t>
  </si>
  <si>
    <t>END</t>
  </si>
  <si>
    <t>Výměna střešní krytiny na objektu promítací kabiny</t>
  </si>
  <si>
    <t xml:space="preserve">Střecha promítací kabiny </t>
  </si>
  <si>
    <t xml:space="preserve">Popis objektu: O-23-01 - Střecha promítací kabiny </t>
  </si>
  <si>
    <t xml:space="preserve">Popis rozpočtu: R-23-01 - Střecha promítací kabiny </t>
  </si>
  <si>
    <t>Popis stavby: S-24-024 - Výměna střešní krytiny na objektu promítací kabiny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</si>
</sst>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1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5" fillId="3" borderId="0" xfId="0" applyNumberFormat="1" applyFont="1" applyFill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8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1\ss-03-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85" t="s">
        <v>41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B45" sqref="B4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86" t="s">
        <v>4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5">
      <c r="A2" s="2"/>
      <c r="B2" s="78" t="s">
        <v>24</v>
      </c>
      <c r="C2" s="79"/>
      <c r="D2" s="80" t="s">
        <v>48</v>
      </c>
      <c r="E2" s="195" t="s">
        <v>205</v>
      </c>
      <c r="F2" s="196"/>
      <c r="G2" s="196"/>
      <c r="H2" s="196"/>
      <c r="I2" s="196"/>
      <c r="J2" s="197"/>
      <c r="O2" s="1"/>
    </row>
    <row r="3" spans="1:15" ht="27" customHeight="1" x14ac:dyDescent="0.25">
      <c r="A3" s="2"/>
      <c r="B3" s="81" t="s">
        <v>46</v>
      </c>
      <c r="C3" s="79"/>
      <c r="D3" s="82" t="s">
        <v>45</v>
      </c>
      <c r="E3" s="198" t="s">
        <v>206</v>
      </c>
      <c r="F3" s="199"/>
      <c r="G3" s="199"/>
      <c r="H3" s="199"/>
      <c r="I3" s="199"/>
      <c r="J3" s="200"/>
    </row>
    <row r="4" spans="1:15" ht="23.25" customHeight="1" x14ac:dyDescent="0.25">
      <c r="A4" s="76">
        <v>13087</v>
      </c>
      <c r="B4" s="83" t="s">
        <v>47</v>
      </c>
      <c r="C4" s="84"/>
      <c r="D4" s="85" t="s">
        <v>43</v>
      </c>
      <c r="E4" s="208" t="s">
        <v>206</v>
      </c>
      <c r="F4" s="208"/>
      <c r="G4" s="208"/>
      <c r="H4" s="208"/>
      <c r="I4" s="208"/>
      <c r="J4" s="209"/>
    </row>
    <row r="5" spans="1:15" ht="24" customHeight="1" x14ac:dyDescent="0.25">
      <c r="A5" s="2"/>
      <c r="B5" s="31" t="s">
        <v>23</v>
      </c>
      <c r="D5" s="212"/>
      <c r="E5" s="213"/>
      <c r="F5" s="213"/>
      <c r="G5" s="21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14"/>
      <c r="E6" s="215"/>
      <c r="F6" s="215"/>
      <c r="G6" s="215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02"/>
      <c r="E11" s="202"/>
      <c r="F11" s="202"/>
      <c r="G11" s="202"/>
      <c r="H11" s="18" t="s">
        <v>42</v>
      </c>
      <c r="I11" s="86"/>
      <c r="J11" s="8"/>
    </row>
    <row r="12" spans="1:15" ht="15.75" customHeight="1" x14ac:dyDescent="0.25">
      <c r="A12" s="2"/>
      <c r="B12" s="28"/>
      <c r="C12" s="55"/>
      <c r="D12" s="207"/>
      <c r="E12" s="207"/>
      <c r="F12" s="207"/>
      <c r="G12" s="207"/>
      <c r="H12" s="18" t="s">
        <v>36</v>
      </c>
      <c r="I12" s="86"/>
      <c r="J12" s="8"/>
    </row>
    <row r="13" spans="1:15" ht="15.75" customHeight="1" x14ac:dyDescent="0.25">
      <c r="A13" s="2"/>
      <c r="B13" s="29"/>
      <c r="C13" s="56"/>
      <c r="D13" s="77"/>
      <c r="E13" s="210"/>
      <c r="F13" s="211"/>
      <c r="G13" s="21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01"/>
      <c r="F15" s="201"/>
      <c r="G15" s="203"/>
      <c r="H15" s="203"/>
      <c r="I15" s="203" t="s">
        <v>31</v>
      </c>
      <c r="J15" s="204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192"/>
      <c r="F16" s="193"/>
      <c r="G16" s="192"/>
      <c r="H16" s="193"/>
      <c r="I16" s="192">
        <f>I52+I53+I57</f>
        <v>0</v>
      </c>
      <c r="J16" s="194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192"/>
      <c r="F17" s="193"/>
      <c r="G17" s="192"/>
      <c r="H17" s="193"/>
      <c r="I17" s="192">
        <f>I54+I55+I56</f>
        <v>0</v>
      </c>
      <c r="J17" s="194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192"/>
      <c r="F18" s="193"/>
      <c r="G18" s="192"/>
      <c r="H18" s="193"/>
      <c r="I18" s="192">
        <v>0</v>
      </c>
      <c r="J18" s="194"/>
    </row>
    <row r="19" spans="1:10" ht="23.25" customHeight="1" x14ac:dyDescent="0.25">
      <c r="A19" s="139" t="s">
        <v>70</v>
      </c>
      <c r="B19" s="38" t="s">
        <v>29</v>
      </c>
      <c r="C19" s="62"/>
      <c r="D19" s="63"/>
      <c r="E19" s="192"/>
      <c r="F19" s="193"/>
      <c r="G19" s="192"/>
      <c r="H19" s="193"/>
      <c r="I19" s="192">
        <f>I58</f>
        <v>0</v>
      </c>
      <c r="J19" s="194"/>
    </row>
    <row r="20" spans="1:10" ht="23.25" customHeight="1" x14ac:dyDescent="0.25">
      <c r="A20" s="139" t="s">
        <v>71</v>
      </c>
      <c r="B20" s="38" t="s">
        <v>30</v>
      </c>
      <c r="C20" s="62"/>
      <c r="D20" s="63"/>
      <c r="E20" s="192"/>
      <c r="F20" s="193"/>
      <c r="G20" s="192"/>
      <c r="H20" s="193"/>
      <c r="I20" s="192">
        <v>0</v>
      </c>
      <c r="J20" s="194"/>
    </row>
    <row r="21" spans="1:10" ht="23.25" customHeight="1" x14ac:dyDescent="0.25">
      <c r="A21" s="2"/>
      <c r="B21" s="48" t="s">
        <v>31</v>
      </c>
      <c r="C21" s="64"/>
      <c r="D21" s="65"/>
      <c r="E21" s="205"/>
      <c r="F21" s="206"/>
      <c r="G21" s="205"/>
      <c r="H21" s="206"/>
      <c r="I21" s="205">
        <f>SUM(I16:J20)</f>
        <v>0</v>
      </c>
      <c r="J21" s="223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221"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219">
        <v>0</v>
      </c>
      <c r="H24" s="220"/>
      <c r="I24" s="220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221">
        <f>I21</f>
        <v>0</v>
      </c>
      <c r="H25" s="222"/>
      <c r="I25" s="222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9">
        <f>ZakladDPHZakl*0.21</f>
        <v>0</v>
      </c>
      <c r="H26" s="190"/>
      <c r="I26" s="190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191">
        <v>0</v>
      </c>
      <c r="H27" s="191"/>
      <c r="I27" s="191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24">
        <v>782429.84</v>
      </c>
      <c r="H28" s="225"/>
      <c r="I28" s="225"/>
      <c r="J28" s="116" t="str">
        <f t="shared" si="0"/>
        <v>CZK</v>
      </c>
    </row>
    <row r="29" spans="1:10" ht="27.75" customHeight="1" thickBot="1" x14ac:dyDescent="0.3">
      <c r="A29" s="2"/>
      <c r="B29" s="112" t="s">
        <v>37</v>
      </c>
      <c r="C29" s="117"/>
      <c r="D29" s="117"/>
      <c r="E29" s="117"/>
      <c r="F29" s="118"/>
      <c r="G29" s="224">
        <f>SUM(G23:I27)</f>
        <v>0</v>
      </c>
      <c r="H29" s="224"/>
      <c r="I29" s="224"/>
      <c r="J29" s="119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5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49</v>
      </c>
      <c r="C39" s="230"/>
      <c r="D39" s="230"/>
      <c r="E39" s="230"/>
      <c r="F39" s="99">
        <v>0</v>
      </c>
      <c r="G39" s="100">
        <v>782429.84</v>
      </c>
      <c r="H39" s="101">
        <v>164310.26999999999</v>
      </c>
      <c r="I39" s="101">
        <v>946740.11</v>
      </c>
      <c r="J39" s="102">
        <f>IF(_xlfn.SINGLE(CenaCelkemVypocet)=0,"",I39/_xlfn.SINGLE(CenaCelkemVypocet)*100)</f>
        <v>100</v>
      </c>
    </row>
    <row r="40" spans="1:10" ht="25.5" hidden="1" customHeight="1" x14ac:dyDescent="0.25">
      <c r="A40" s="88">
        <v>2</v>
      </c>
      <c r="B40" s="103" t="s">
        <v>45</v>
      </c>
      <c r="C40" s="231" t="s">
        <v>44</v>
      </c>
      <c r="D40" s="231"/>
      <c r="E40" s="231"/>
      <c r="F40" s="104">
        <v>0</v>
      </c>
      <c r="G40" s="105">
        <v>782429.84</v>
      </c>
      <c r="H40" s="105">
        <v>164310.26999999999</v>
      </c>
      <c r="I40" s="105">
        <v>946740.11</v>
      </c>
      <c r="J40" s="106">
        <f>IF(_xlfn.SINGLE(CenaCelkemVypocet)=0,"",I40/_xlfn.SINGLE(CenaCelkemVypocet)*100)</f>
        <v>100</v>
      </c>
    </row>
    <row r="41" spans="1:10" ht="25.5" hidden="1" customHeight="1" x14ac:dyDescent="0.25">
      <c r="A41" s="88">
        <v>3</v>
      </c>
      <c r="B41" s="107" t="s">
        <v>43</v>
      </c>
      <c r="C41" s="230" t="s">
        <v>44</v>
      </c>
      <c r="D41" s="230"/>
      <c r="E41" s="230"/>
      <c r="F41" s="108">
        <v>0</v>
      </c>
      <c r="G41" s="101">
        <v>782429.84</v>
      </c>
      <c r="H41" s="101">
        <v>164310.26999999999</v>
      </c>
      <c r="I41" s="101">
        <v>946740.11</v>
      </c>
      <c r="J41" s="102">
        <f>IF(_xlfn.SINGLE(CenaCelkemVypocet)=0,"",I41/_xlfn.SINGLE(CenaCelkemVypocet)*100)</f>
        <v>100</v>
      </c>
    </row>
    <row r="42" spans="1:10" ht="25.5" hidden="1" customHeight="1" x14ac:dyDescent="0.25">
      <c r="A42" s="88"/>
      <c r="B42" s="232" t="s">
        <v>50</v>
      </c>
      <c r="C42" s="233"/>
      <c r="D42" s="233"/>
      <c r="E42" s="234"/>
      <c r="F42" s="109">
        <f>SUMIF(A39:A41,"=1",F39:F41)</f>
        <v>0</v>
      </c>
      <c r="G42" s="110">
        <f>SUMIF(A39:A41,"=1",G39:G41)</f>
        <v>782429.84</v>
      </c>
      <c r="H42" s="110">
        <f>SUMIF(A39:A41,"=1",H39:H41)</f>
        <v>164310.26999999999</v>
      </c>
      <c r="I42" s="110">
        <f>SUMIF(A39:A41,"=1",I39:I41)</f>
        <v>946740.11</v>
      </c>
      <c r="J42" s="111">
        <f>SUMIF(A39:A41,"=1",J39:J41)</f>
        <v>100</v>
      </c>
    </row>
    <row r="44" spans="1:10" x14ac:dyDescent="0.25">
      <c r="A44" t="s">
        <v>52</v>
      </c>
      <c r="B44" t="s">
        <v>209</v>
      </c>
    </row>
    <row r="45" spans="1:10" x14ac:dyDescent="0.25">
      <c r="A45" t="s">
        <v>53</v>
      </c>
      <c r="B45" t="s">
        <v>207</v>
      </c>
    </row>
    <row r="46" spans="1:10" x14ac:dyDescent="0.25">
      <c r="A46" t="s">
        <v>54</v>
      </c>
      <c r="B46" t="s">
        <v>208</v>
      </c>
    </row>
    <row r="49" spans="1:10" ht="15.6" x14ac:dyDescent="0.3">
      <c r="B49" s="120" t="s">
        <v>55</v>
      </c>
    </row>
    <row r="51" spans="1:10" ht="25.5" customHeight="1" x14ac:dyDescent="0.25">
      <c r="A51" s="122"/>
      <c r="B51" s="125" t="s">
        <v>18</v>
      </c>
      <c r="C51" s="125" t="s">
        <v>6</v>
      </c>
      <c r="D51" s="126"/>
      <c r="E51" s="126"/>
      <c r="F51" s="127" t="s">
        <v>56</v>
      </c>
      <c r="G51" s="127"/>
      <c r="H51" s="127"/>
      <c r="I51" s="127" t="s">
        <v>31</v>
      </c>
      <c r="J51" s="127" t="s">
        <v>0</v>
      </c>
    </row>
    <row r="52" spans="1:10" ht="36.75" customHeight="1" x14ac:dyDescent="0.25">
      <c r="A52" s="123"/>
      <c r="B52" s="128" t="s">
        <v>57</v>
      </c>
      <c r="C52" s="235" t="s">
        <v>58</v>
      </c>
      <c r="D52" s="236"/>
      <c r="E52" s="236"/>
      <c r="F52" s="137" t="s">
        <v>26</v>
      </c>
      <c r="G52" s="129"/>
      <c r="H52" s="129"/>
      <c r="I52" s="129">
        <f>'O-23-01 R-23-01 Pol'!G8</f>
        <v>0</v>
      </c>
      <c r="J52" s="134" t="str">
        <f>IF(I59=0,"",I52/I59*100)</f>
        <v/>
      </c>
    </row>
    <row r="53" spans="1:10" ht="36.75" customHeight="1" x14ac:dyDescent="0.25">
      <c r="A53" s="123"/>
      <c r="B53" s="128" t="s">
        <v>59</v>
      </c>
      <c r="C53" s="235" t="s">
        <v>60</v>
      </c>
      <c r="D53" s="236"/>
      <c r="E53" s="236"/>
      <c r="F53" s="137" t="s">
        <v>26</v>
      </c>
      <c r="G53" s="129"/>
      <c r="H53" s="129"/>
      <c r="I53" s="129">
        <f>'O-23-01 R-23-01 Pol'!G16</f>
        <v>0</v>
      </c>
      <c r="J53" s="134" t="str">
        <f>IF(I59=0,"",I53/I59*100)</f>
        <v/>
      </c>
    </row>
    <row r="54" spans="1:10" ht="36.75" customHeight="1" x14ac:dyDescent="0.25">
      <c r="A54" s="123"/>
      <c r="B54" s="128" t="s">
        <v>61</v>
      </c>
      <c r="C54" s="235" t="s">
        <v>62</v>
      </c>
      <c r="D54" s="236"/>
      <c r="E54" s="236"/>
      <c r="F54" s="137" t="s">
        <v>27</v>
      </c>
      <c r="G54" s="129"/>
      <c r="H54" s="129"/>
      <c r="I54" s="129">
        <f>'O-23-01 R-23-01 Pol'!G18</f>
        <v>0</v>
      </c>
      <c r="J54" s="134" t="str">
        <f>IF(I59=0,"",I54/I59*100)</f>
        <v/>
      </c>
    </row>
    <row r="55" spans="1:10" ht="36.75" customHeight="1" x14ac:dyDescent="0.25">
      <c r="A55" s="123"/>
      <c r="B55" s="128" t="s">
        <v>63</v>
      </c>
      <c r="C55" s="235" t="s">
        <v>64</v>
      </c>
      <c r="D55" s="236"/>
      <c r="E55" s="236"/>
      <c r="F55" s="137" t="s">
        <v>27</v>
      </c>
      <c r="G55" s="129"/>
      <c r="H55" s="129"/>
      <c r="I55" s="129">
        <f>'O-23-01 R-23-01 Pol'!G38</f>
        <v>0</v>
      </c>
      <c r="J55" s="134" t="str">
        <f>IF(I59=0,"",I55/I59*100)</f>
        <v/>
      </c>
    </row>
    <row r="56" spans="1:10" ht="36.75" customHeight="1" x14ac:dyDescent="0.25">
      <c r="A56" s="123"/>
      <c r="B56" s="128" t="s">
        <v>65</v>
      </c>
      <c r="C56" s="235" t="s">
        <v>66</v>
      </c>
      <c r="D56" s="236"/>
      <c r="E56" s="236"/>
      <c r="F56" s="137" t="s">
        <v>27</v>
      </c>
      <c r="G56" s="129"/>
      <c r="H56" s="129"/>
      <c r="I56" s="129">
        <f>'O-23-01 R-23-01 Pol'!G68</f>
        <v>0</v>
      </c>
      <c r="J56" s="134" t="str">
        <f>IF(I59=0,"",I56/I59*100)</f>
        <v/>
      </c>
    </row>
    <row r="57" spans="1:10" ht="36.75" customHeight="1" x14ac:dyDescent="0.25">
      <c r="A57" s="123"/>
      <c r="B57" s="128" t="s">
        <v>67</v>
      </c>
      <c r="C57" s="235" t="s">
        <v>68</v>
      </c>
      <c r="D57" s="236"/>
      <c r="E57" s="236"/>
      <c r="F57" s="137" t="s">
        <v>69</v>
      </c>
      <c r="G57" s="129"/>
      <c r="H57" s="129"/>
      <c r="I57" s="129">
        <f>'O-23-01 R-23-01 Pol'!G72</f>
        <v>0</v>
      </c>
      <c r="J57" s="134" t="str">
        <f>IF(I59=0,"",I57/I59*100)</f>
        <v/>
      </c>
    </row>
    <row r="58" spans="1:10" ht="36.75" customHeight="1" x14ac:dyDescent="0.25">
      <c r="A58" s="123"/>
      <c r="B58" s="128" t="s">
        <v>70</v>
      </c>
      <c r="C58" s="235" t="s">
        <v>29</v>
      </c>
      <c r="D58" s="236"/>
      <c r="E58" s="236"/>
      <c r="F58" s="137" t="s">
        <v>70</v>
      </c>
      <c r="G58" s="129"/>
      <c r="H58" s="129"/>
      <c r="I58" s="129">
        <f>'O-23-01 R-23-01 Pol'!G79</f>
        <v>0</v>
      </c>
      <c r="J58" s="134" t="str">
        <f>IF(I59=0,"",I58/I59*100)</f>
        <v/>
      </c>
    </row>
    <row r="59" spans="1:10" ht="25.5" customHeight="1" x14ac:dyDescent="0.25">
      <c r="A59" s="124"/>
      <c r="B59" s="130" t="s">
        <v>1</v>
      </c>
      <c r="C59" s="131"/>
      <c r="D59" s="132"/>
      <c r="E59" s="132"/>
      <c r="F59" s="138"/>
      <c r="G59" s="133"/>
      <c r="H59" s="133"/>
      <c r="I59" s="133">
        <f>SUM(I52:I58)</f>
        <v>0</v>
      </c>
      <c r="J59" s="135">
        <f>SUM(J52:J58)</f>
        <v>0</v>
      </c>
    </row>
    <row r="60" spans="1:10" x14ac:dyDescent="0.25">
      <c r="F60" s="87"/>
      <c r="G60" s="87"/>
      <c r="H60" s="87"/>
      <c r="I60" s="87"/>
      <c r="J60" s="136"/>
    </row>
    <row r="61" spans="1:10" x14ac:dyDescent="0.25">
      <c r="F61" s="87"/>
      <c r="G61" s="87"/>
      <c r="H61" s="87"/>
      <c r="I61" s="87"/>
      <c r="J61" s="136"/>
    </row>
    <row r="62" spans="1:10" x14ac:dyDescent="0.25">
      <c r="F62" s="87"/>
      <c r="G62" s="87"/>
      <c r="H62" s="87"/>
      <c r="I62" s="87"/>
      <c r="J6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8:E58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7" t="s">
        <v>7</v>
      </c>
      <c r="B1" s="237"/>
      <c r="C1" s="238"/>
      <c r="D1" s="237"/>
      <c r="E1" s="237"/>
      <c r="F1" s="237"/>
      <c r="G1" s="237"/>
    </row>
    <row r="2" spans="1:7" ht="24.9" customHeight="1" x14ac:dyDescent="0.25">
      <c r="A2" s="50" t="s">
        <v>8</v>
      </c>
      <c r="B2" s="49"/>
      <c r="C2" s="239"/>
      <c r="D2" s="239"/>
      <c r="E2" s="239"/>
      <c r="F2" s="239"/>
      <c r="G2" s="240"/>
    </row>
    <row r="3" spans="1:7" ht="24.9" customHeight="1" x14ac:dyDescent="0.25">
      <c r="A3" s="50" t="s">
        <v>9</v>
      </c>
      <c r="B3" s="49"/>
      <c r="C3" s="239"/>
      <c r="D3" s="239"/>
      <c r="E3" s="239"/>
      <c r="F3" s="239"/>
      <c r="G3" s="240"/>
    </row>
    <row r="4" spans="1:7" ht="24.9" customHeight="1" x14ac:dyDescent="0.25">
      <c r="A4" s="50" t="s">
        <v>10</v>
      </c>
      <c r="B4" s="49"/>
      <c r="C4" s="239"/>
      <c r="D4" s="239"/>
      <c r="E4" s="239"/>
      <c r="F4" s="239"/>
      <c r="G4" s="24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8" sqref="C8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1" t="s">
        <v>7</v>
      </c>
      <c r="B1" s="241"/>
      <c r="C1" s="241"/>
      <c r="D1" s="241"/>
      <c r="E1" s="241"/>
      <c r="F1" s="241"/>
      <c r="G1" s="241"/>
      <c r="AG1" t="s">
        <v>72</v>
      </c>
    </row>
    <row r="2" spans="1:60" ht="24.9" customHeight="1" x14ac:dyDescent="0.25">
      <c r="A2" s="140" t="s">
        <v>8</v>
      </c>
      <c r="B2" s="49" t="s">
        <v>48</v>
      </c>
      <c r="C2" s="242" t="s">
        <v>205</v>
      </c>
      <c r="D2" s="243"/>
      <c r="E2" s="243"/>
      <c r="F2" s="243"/>
      <c r="G2" s="244"/>
      <c r="AG2" t="s">
        <v>73</v>
      </c>
    </row>
    <row r="3" spans="1:60" ht="24.9" customHeight="1" x14ac:dyDescent="0.25">
      <c r="A3" s="140" t="s">
        <v>9</v>
      </c>
      <c r="B3" s="49" t="s">
        <v>45</v>
      </c>
      <c r="C3" s="242" t="s">
        <v>206</v>
      </c>
      <c r="D3" s="243"/>
      <c r="E3" s="243"/>
      <c r="F3" s="243"/>
      <c r="G3" s="244"/>
      <c r="AC3" s="121" t="s">
        <v>73</v>
      </c>
      <c r="AG3" t="s">
        <v>74</v>
      </c>
    </row>
    <row r="4" spans="1:60" ht="24.9" customHeight="1" x14ac:dyDescent="0.25">
      <c r="A4" s="141" t="s">
        <v>10</v>
      </c>
      <c r="B4" s="142" t="s">
        <v>43</v>
      </c>
      <c r="C4" s="245" t="s">
        <v>206</v>
      </c>
      <c r="D4" s="246"/>
      <c r="E4" s="246"/>
      <c r="F4" s="246"/>
      <c r="G4" s="247"/>
      <c r="AG4" t="s">
        <v>75</v>
      </c>
    </row>
    <row r="5" spans="1:60" x14ac:dyDescent="0.25">
      <c r="D5" s="10"/>
    </row>
    <row r="6" spans="1:60" ht="39.6" x14ac:dyDescent="0.25">
      <c r="A6" s="144" t="s">
        <v>76</v>
      </c>
      <c r="B6" s="146" t="s">
        <v>77</v>
      </c>
      <c r="C6" s="146" t="s">
        <v>78</v>
      </c>
      <c r="D6" s="145" t="s">
        <v>79</v>
      </c>
      <c r="E6" s="144" t="s">
        <v>80</v>
      </c>
      <c r="F6" s="143" t="s">
        <v>81</v>
      </c>
      <c r="G6" s="144" t="s">
        <v>31</v>
      </c>
      <c r="H6" s="147" t="s">
        <v>32</v>
      </c>
      <c r="I6" s="147" t="s">
        <v>82</v>
      </c>
      <c r="J6" s="147" t="s">
        <v>33</v>
      </c>
      <c r="K6" s="147" t="s">
        <v>83</v>
      </c>
      <c r="L6" s="147" t="s">
        <v>84</v>
      </c>
      <c r="M6" s="147" t="s">
        <v>85</v>
      </c>
      <c r="N6" s="147" t="s">
        <v>86</v>
      </c>
      <c r="O6" s="147" t="s">
        <v>87</v>
      </c>
      <c r="P6" s="147" t="s">
        <v>88</v>
      </c>
      <c r="Q6" s="147" t="s">
        <v>89</v>
      </c>
      <c r="R6" s="147" t="s">
        <v>90</v>
      </c>
      <c r="S6" s="147" t="s">
        <v>91</v>
      </c>
      <c r="T6" s="147" t="s">
        <v>92</v>
      </c>
      <c r="U6" s="147" t="s">
        <v>93</v>
      </c>
      <c r="V6" s="147" t="s">
        <v>94</v>
      </c>
      <c r="W6" s="147" t="s">
        <v>95</v>
      </c>
      <c r="X6" s="147" t="s">
        <v>96</v>
      </c>
      <c r="Y6" s="147" t="s">
        <v>97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5">
      <c r="A8" s="161" t="s">
        <v>98</v>
      </c>
      <c r="B8" s="162" t="s">
        <v>57</v>
      </c>
      <c r="C8" s="178" t="s">
        <v>58</v>
      </c>
      <c r="D8" s="163"/>
      <c r="E8" s="164"/>
      <c r="F8" s="165"/>
      <c r="G8" s="166">
        <f>SUM(G9:G14)</f>
        <v>0</v>
      </c>
      <c r="H8" s="160"/>
      <c r="I8" s="160">
        <v>7.8</v>
      </c>
      <c r="J8" s="160"/>
      <c r="K8" s="160">
        <v>29538.6</v>
      </c>
      <c r="L8" s="160"/>
      <c r="M8" s="160"/>
      <c r="N8" s="159"/>
      <c r="O8" s="159"/>
      <c r="P8" s="159"/>
      <c r="Q8" s="159"/>
      <c r="R8" s="160"/>
      <c r="S8" s="160"/>
      <c r="T8" s="160"/>
      <c r="U8" s="160"/>
      <c r="V8" s="160"/>
      <c r="W8" s="160"/>
      <c r="X8" s="160"/>
      <c r="Y8" s="160"/>
      <c r="AG8" t="s">
        <v>99</v>
      </c>
    </row>
    <row r="9" spans="1:60" x14ac:dyDescent="0.25">
      <c r="A9" s="167">
        <v>1</v>
      </c>
      <c r="B9" s="168" t="s">
        <v>100</v>
      </c>
      <c r="C9" s="179" t="s">
        <v>101</v>
      </c>
      <c r="D9" s="169" t="s">
        <v>102</v>
      </c>
      <c r="E9" s="170">
        <v>156</v>
      </c>
      <c r="F9" s="171">
        <v>0</v>
      </c>
      <c r="G9" s="172">
        <f>E9*F9</f>
        <v>0</v>
      </c>
      <c r="H9" s="154">
        <v>0.05</v>
      </c>
      <c r="I9" s="154">
        <v>7.8000000000000007</v>
      </c>
      <c r="J9" s="154">
        <v>72.849999999999994</v>
      </c>
      <c r="K9" s="154">
        <v>11364.599999999999</v>
      </c>
      <c r="L9" s="154">
        <v>21</v>
      </c>
      <c r="M9" s="154">
        <v>13760.603999999999</v>
      </c>
      <c r="N9" s="153">
        <v>1.8380000000000001E-2</v>
      </c>
      <c r="O9" s="153">
        <v>2.8672800000000001</v>
      </c>
      <c r="P9" s="153">
        <v>0</v>
      </c>
      <c r="Q9" s="153">
        <v>0</v>
      </c>
      <c r="R9" s="154"/>
      <c r="S9" s="154" t="s">
        <v>103</v>
      </c>
      <c r="T9" s="154" t="s">
        <v>103</v>
      </c>
      <c r="U9" s="154">
        <v>0.13</v>
      </c>
      <c r="V9" s="154">
        <v>20.28</v>
      </c>
      <c r="W9" s="154"/>
      <c r="X9" s="154" t="s">
        <v>104</v>
      </c>
      <c r="Y9" s="154" t="s">
        <v>105</v>
      </c>
      <c r="Z9" s="148"/>
      <c r="AA9" s="148"/>
      <c r="AB9" s="148"/>
      <c r="AC9" s="148"/>
      <c r="AD9" s="148"/>
      <c r="AE9" s="148"/>
      <c r="AF9" s="148"/>
      <c r="AG9" s="148" t="s">
        <v>106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1"/>
      <c r="B10" s="152"/>
      <c r="C10" s="180" t="s">
        <v>107</v>
      </c>
      <c r="D10" s="155"/>
      <c r="E10" s="156">
        <v>120</v>
      </c>
      <c r="F10" s="154"/>
      <c r="G10" s="154"/>
      <c r="H10" s="154"/>
      <c r="I10" s="154"/>
      <c r="J10" s="154"/>
      <c r="K10" s="154"/>
      <c r="L10" s="154"/>
      <c r="M10" s="154"/>
      <c r="N10" s="153"/>
      <c r="O10" s="153"/>
      <c r="P10" s="153"/>
      <c r="Q10" s="153"/>
      <c r="R10" s="154"/>
      <c r="S10" s="154"/>
      <c r="T10" s="154"/>
      <c r="U10" s="154"/>
      <c r="V10" s="154"/>
      <c r="W10" s="154"/>
      <c r="X10" s="154"/>
      <c r="Y10" s="154"/>
      <c r="Z10" s="148"/>
      <c r="AA10" s="148"/>
      <c r="AB10" s="148"/>
      <c r="AC10" s="148"/>
      <c r="AD10" s="148"/>
      <c r="AE10" s="148"/>
      <c r="AF10" s="148"/>
      <c r="AG10" s="148" t="s">
        <v>108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5">
      <c r="A11" s="151"/>
      <c r="B11" s="152"/>
      <c r="C11" s="180" t="s">
        <v>109</v>
      </c>
      <c r="D11" s="155"/>
      <c r="E11" s="156">
        <v>36</v>
      </c>
      <c r="F11" s="154"/>
      <c r="G11" s="154"/>
      <c r="H11" s="154"/>
      <c r="I11" s="154"/>
      <c r="J11" s="154"/>
      <c r="K11" s="154"/>
      <c r="L11" s="154"/>
      <c r="M11" s="154"/>
      <c r="N11" s="153"/>
      <c r="O11" s="153"/>
      <c r="P11" s="153"/>
      <c r="Q11" s="153"/>
      <c r="R11" s="154"/>
      <c r="S11" s="154"/>
      <c r="T11" s="154"/>
      <c r="U11" s="154"/>
      <c r="V11" s="154"/>
      <c r="W11" s="154"/>
      <c r="X11" s="154"/>
      <c r="Y11" s="154"/>
      <c r="Z11" s="148"/>
      <c r="AA11" s="148"/>
      <c r="AB11" s="148"/>
      <c r="AC11" s="148"/>
      <c r="AD11" s="148"/>
      <c r="AE11" s="148"/>
      <c r="AF11" s="148"/>
      <c r="AG11" s="148" t="s">
        <v>108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x14ac:dyDescent="0.25">
      <c r="A12" s="167">
        <v>2</v>
      </c>
      <c r="B12" s="168" t="s">
        <v>110</v>
      </c>
      <c r="C12" s="179" t="s">
        <v>111</v>
      </c>
      <c r="D12" s="169" t="s">
        <v>102</v>
      </c>
      <c r="E12" s="170">
        <v>4680</v>
      </c>
      <c r="F12" s="171">
        <v>0</v>
      </c>
      <c r="G12" s="172">
        <f>E12*F12</f>
        <v>0</v>
      </c>
      <c r="H12" s="154">
        <v>0</v>
      </c>
      <c r="I12" s="154">
        <v>0</v>
      </c>
      <c r="J12" s="154">
        <v>1.9</v>
      </c>
      <c r="K12" s="154">
        <v>8892</v>
      </c>
      <c r="L12" s="154">
        <v>21</v>
      </c>
      <c r="M12" s="154">
        <v>10759.32</v>
      </c>
      <c r="N12" s="153">
        <v>0</v>
      </c>
      <c r="O12" s="153">
        <v>0</v>
      </c>
      <c r="P12" s="153">
        <v>0</v>
      </c>
      <c r="Q12" s="153">
        <v>0</v>
      </c>
      <c r="R12" s="154"/>
      <c r="S12" s="154" t="s">
        <v>103</v>
      </c>
      <c r="T12" s="154" t="s">
        <v>103</v>
      </c>
      <c r="U12" s="154">
        <v>0</v>
      </c>
      <c r="V12" s="154">
        <v>0</v>
      </c>
      <c r="W12" s="154"/>
      <c r="X12" s="154" t="s">
        <v>104</v>
      </c>
      <c r="Y12" s="154" t="s">
        <v>105</v>
      </c>
      <c r="Z12" s="148"/>
      <c r="AA12" s="148"/>
      <c r="AB12" s="148"/>
      <c r="AC12" s="148"/>
      <c r="AD12" s="148"/>
      <c r="AE12" s="148"/>
      <c r="AF12" s="148"/>
      <c r="AG12" s="148" t="s">
        <v>106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51"/>
      <c r="B13" s="152"/>
      <c r="C13" s="180" t="s">
        <v>112</v>
      </c>
      <c r="D13" s="155"/>
      <c r="E13" s="156">
        <v>4680</v>
      </c>
      <c r="F13" s="154"/>
      <c r="G13" s="154"/>
      <c r="H13" s="154"/>
      <c r="I13" s="154"/>
      <c r="J13" s="154"/>
      <c r="K13" s="154"/>
      <c r="L13" s="154"/>
      <c r="M13" s="154"/>
      <c r="N13" s="153"/>
      <c r="O13" s="153"/>
      <c r="P13" s="153"/>
      <c r="Q13" s="153"/>
      <c r="R13" s="154"/>
      <c r="S13" s="154"/>
      <c r="T13" s="154"/>
      <c r="U13" s="154"/>
      <c r="V13" s="154"/>
      <c r="W13" s="154"/>
      <c r="X13" s="154"/>
      <c r="Y13" s="154"/>
      <c r="Z13" s="148"/>
      <c r="AA13" s="148"/>
      <c r="AB13" s="148"/>
      <c r="AC13" s="148"/>
      <c r="AD13" s="148"/>
      <c r="AE13" s="148"/>
      <c r="AF13" s="148"/>
      <c r="AG13" s="148" t="s">
        <v>108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5">
      <c r="A14" s="167">
        <v>3</v>
      </c>
      <c r="B14" s="168" t="s">
        <v>113</v>
      </c>
      <c r="C14" s="179" t="s">
        <v>114</v>
      </c>
      <c r="D14" s="169" t="s">
        <v>102</v>
      </c>
      <c r="E14" s="170">
        <v>156</v>
      </c>
      <c r="F14" s="171">
        <v>0</v>
      </c>
      <c r="G14" s="172">
        <f>E14*F14</f>
        <v>0</v>
      </c>
      <c r="H14" s="154">
        <v>0</v>
      </c>
      <c r="I14" s="154">
        <v>0</v>
      </c>
      <c r="J14" s="154">
        <v>59.5</v>
      </c>
      <c r="K14" s="154">
        <v>9282</v>
      </c>
      <c r="L14" s="154">
        <v>21</v>
      </c>
      <c r="M14" s="154">
        <v>11231.22</v>
      </c>
      <c r="N14" s="153">
        <v>0</v>
      </c>
      <c r="O14" s="153">
        <v>0</v>
      </c>
      <c r="P14" s="153">
        <v>0</v>
      </c>
      <c r="Q14" s="153">
        <v>0</v>
      </c>
      <c r="R14" s="154"/>
      <c r="S14" s="154" t="s">
        <v>103</v>
      </c>
      <c r="T14" s="154" t="s">
        <v>103</v>
      </c>
      <c r="U14" s="154">
        <v>0.10199999999999999</v>
      </c>
      <c r="V14" s="154">
        <v>15.911999999999999</v>
      </c>
      <c r="W14" s="154"/>
      <c r="X14" s="154" t="s">
        <v>104</v>
      </c>
      <c r="Y14" s="154" t="s">
        <v>105</v>
      </c>
      <c r="Z14" s="148"/>
      <c r="AA14" s="148"/>
      <c r="AB14" s="148"/>
      <c r="AC14" s="148"/>
      <c r="AD14" s="148"/>
      <c r="AE14" s="148"/>
      <c r="AF14" s="148"/>
      <c r="AG14" s="148" t="s">
        <v>106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1"/>
      <c r="B15" s="152"/>
      <c r="C15" s="180" t="s">
        <v>115</v>
      </c>
      <c r="D15" s="155"/>
      <c r="E15" s="156">
        <v>156</v>
      </c>
      <c r="F15" s="154"/>
      <c r="G15" s="154"/>
      <c r="H15" s="154"/>
      <c r="I15" s="154"/>
      <c r="J15" s="154"/>
      <c r="K15" s="154"/>
      <c r="L15" s="154"/>
      <c r="M15" s="154"/>
      <c r="N15" s="153"/>
      <c r="O15" s="153"/>
      <c r="P15" s="153"/>
      <c r="Q15" s="153"/>
      <c r="R15" s="154"/>
      <c r="S15" s="154"/>
      <c r="T15" s="154"/>
      <c r="U15" s="154"/>
      <c r="V15" s="154"/>
      <c r="W15" s="154"/>
      <c r="X15" s="154"/>
      <c r="Y15" s="154"/>
      <c r="Z15" s="148"/>
      <c r="AA15" s="148"/>
      <c r="AB15" s="148"/>
      <c r="AC15" s="148"/>
      <c r="AD15" s="148"/>
      <c r="AE15" s="148"/>
      <c r="AF15" s="148"/>
      <c r="AG15" s="148" t="s">
        <v>108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5">
      <c r="A16" s="161" t="s">
        <v>98</v>
      </c>
      <c r="B16" s="162" t="s">
        <v>59</v>
      </c>
      <c r="C16" s="178" t="s">
        <v>60</v>
      </c>
      <c r="D16" s="163"/>
      <c r="E16" s="164"/>
      <c r="F16" s="165"/>
      <c r="G16" s="166">
        <f>G17</f>
        <v>0</v>
      </c>
      <c r="H16" s="160"/>
      <c r="I16" s="160">
        <v>0</v>
      </c>
      <c r="J16" s="160"/>
      <c r="K16" s="160">
        <v>9074.94</v>
      </c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AG16" t="s">
        <v>99</v>
      </c>
    </row>
    <row r="17" spans="1:60" x14ac:dyDescent="0.25">
      <c r="A17" s="173">
        <v>4</v>
      </c>
      <c r="B17" s="174" t="s">
        <v>116</v>
      </c>
      <c r="C17" s="181" t="s">
        <v>117</v>
      </c>
      <c r="D17" s="175" t="s">
        <v>118</v>
      </c>
      <c r="E17" s="176">
        <v>2.8672800000000001</v>
      </c>
      <c r="F17" s="177">
        <v>0</v>
      </c>
      <c r="G17" s="172">
        <f>E17*F17</f>
        <v>0</v>
      </c>
      <c r="H17" s="154">
        <v>0</v>
      </c>
      <c r="I17" s="154">
        <v>0</v>
      </c>
      <c r="J17" s="154">
        <v>3165</v>
      </c>
      <c r="K17" s="154">
        <v>9074.9411999999993</v>
      </c>
      <c r="L17" s="154">
        <v>21</v>
      </c>
      <c r="M17" s="154">
        <v>10980.6774</v>
      </c>
      <c r="N17" s="153">
        <v>0</v>
      </c>
      <c r="O17" s="153">
        <v>0</v>
      </c>
      <c r="P17" s="153">
        <v>0</v>
      </c>
      <c r="Q17" s="153">
        <v>0</v>
      </c>
      <c r="R17" s="154"/>
      <c r="S17" s="154" t="s">
        <v>103</v>
      </c>
      <c r="T17" s="154" t="s">
        <v>103</v>
      </c>
      <c r="U17" s="154">
        <v>7.3479999999999999</v>
      </c>
      <c r="V17" s="154">
        <v>21.068773440000001</v>
      </c>
      <c r="W17" s="154"/>
      <c r="X17" s="154"/>
      <c r="Y17" s="154" t="s">
        <v>105</v>
      </c>
      <c r="Z17" s="148"/>
      <c r="AA17" s="148"/>
      <c r="AB17" s="148"/>
      <c r="AC17" s="148"/>
      <c r="AD17" s="148"/>
      <c r="AE17" s="148"/>
      <c r="AF17" s="148"/>
      <c r="AG17" s="148" t="s">
        <v>119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5">
      <c r="A18" s="161" t="s">
        <v>98</v>
      </c>
      <c r="B18" s="162" t="s">
        <v>61</v>
      </c>
      <c r="C18" s="178" t="s">
        <v>62</v>
      </c>
      <c r="D18" s="163"/>
      <c r="E18" s="164"/>
      <c r="F18" s="165"/>
      <c r="G18" s="166">
        <f>SUM(G19:G37)</f>
        <v>0</v>
      </c>
      <c r="H18" s="160"/>
      <c r="I18" s="160">
        <v>39811.18</v>
      </c>
      <c r="J18" s="160"/>
      <c r="K18" s="160">
        <v>21063.08</v>
      </c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AG18" t="s">
        <v>99</v>
      </c>
    </row>
    <row r="19" spans="1:60" x14ac:dyDescent="0.25">
      <c r="A19" s="167">
        <v>5</v>
      </c>
      <c r="B19" s="168" t="s">
        <v>120</v>
      </c>
      <c r="C19" s="179" t="s">
        <v>121</v>
      </c>
      <c r="D19" s="169" t="s">
        <v>102</v>
      </c>
      <c r="E19" s="170">
        <v>95.6</v>
      </c>
      <c r="F19" s="171">
        <v>0</v>
      </c>
      <c r="G19" s="172">
        <f>E19*F19</f>
        <v>0</v>
      </c>
      <c r="H19" s="154">
        <v>0</v>
      </c>
      <c r="I19" s="154">
        <v>0</v>
      </c>
      <c r="J19" s="154">
        <v>122</v>
      </c>
      <c r="K19" s="154">
        <v>11663.199999999999</v>
      </c>
      <c r="L19" s="154">
        <v>21</v>
      </c>
      <c r="M19" s="154">
        <v>14112.472000000002</v>
      </c>
      <c r="N19" s="153">
        <v>0</v>
      </c>
      <c r="O19" s="153">
        <v>0</v>
      </c>
      <c r="P19" s="153">
        <v>0</v>
      </c>
      <c r="Q19" s="153">
        <v>0</v>
      </c>
      <c r="R19" s="154"/>
      <c r="S19" s="154" t="s">
        <v>103</v>
      </c>
      <c r="T19" s="154" t="s">
        <v>103</v>
      </c>
      <c r="U19" s="154">
        <v>0.20799999999999999</v>
      </c>
      <c r="V19" s="154">
        <v>19.884799999999998</v>
      </c>
      <c r="W19" s="154"/>
      <c r="X19" s="154" t="s">
        <v>104</v>
      </c>
      <c r="Y19" s="154" t="s">
        <v>105</v>
      </c>
      <c r="Z19" s="148"/>
      <c r="AA19" s="148"/>
      <c r="AB19" s="148"/>
      <c r="AC19" s="148"/>
      <c r="AD19" s="148"/>
      <c r="AE19" s="148"/>
      <c r="AF19" s="148"/>
      <c r="AG19" s="148" t="s">
        <v>106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51"/>
      <c r="B20" s="152"/>
      <c r="C20" s="180" t="s">
        <v>122</v>
      </c>
      <c r="D20" s="155"/>
      <c r="E20" s="156">
        <v>89.6</v>
      </c>
      <c r="F20" s="154"/>
      <c r="G20" s="154"/>
      <c r="H20" s="154"/>
      <c r="I20" s="154"/>
      <c r="J20" s="154"/>
      <c r="K20" s="154"/>
      <c r="L20" s="154"/>
      <c r="M20" s="154"/>
      <c r="N20" s="153"/>
      <c r="O20" s="153"/>
      <c r="P20" s="153"/>
      <c r="Q20" s="153"/>
      <c r="R20" s="154"/>
      <c r="S20" s="154"/>
      <c r="T20" s="154"/>
      <c r="U20" s="154"/>
      <c r="V20" s="154"/>
      <c r="W20" s="154"/>
      <c r="X20" s="154"/>
      <c r="Y20" s="154"/>
      <c r="Z20" s="148"/>
      <c r="AA20" s="148"/>
      <c r="AB20" s="148"/>
      <c r="AC20" s="148"/>
      <c r="AD20" s="148"/>
      <c r="AE20" s="148"/>
      <c r="AF20" s="148"/>
      <c r="AG20" s="148" t="s">
        <v>108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5">
      <c r="A21" s="151"/>
      <c r="B21" s="152"/>
      <c r="C21" s="180" t="s">
        <v>123</v>
      </c>
      <c r="D21" s="155"/>
      <c r="E21" s="156">
        <v>6</v>
      </c>
      <c r="F21" s="154"/>
      <c r="G21" s="154"/>
      <c r="H21" s="154"/>
      <c r="I21" s="154"/>
      <c r="J21" s="154"/>
      <c r="K21" s="154"/>
      <c r="L21" s="154"/>
      <c r="M21" s="154"/>
      <c r="N21" s="153"/>
      <c r="O21" s="153"/>
      <c r="P21" s="153"/>
      <c r="Q21" s="153"/>
      <c r="R21" s="154"/>
      <c r="S21" s="154"/>
      <c r="T21" s="154"/>
      <c r="U21" s="154"/>
      <c r="V21" s="154"/>
      <c r="W21" s="154"/>
      <c r="X21" s="154"/>
      <c r="Y21" s="154"/>
      <c r="Z21" s="148"/>
      <c r="AA21" s="148"/>
      <c r="AB21" s="148"/>
      <c r="AC21" s="148"/>
      <c r="AD21" s="148"/>
      <c r="AE21" s="148"/>
      <c r="AF21" s="148"/>
      <c r="AG21" s="148" t="s">
        <v>108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5">
      <c r="A22" s="167">
        <v>6</v>
      </c>
      <c r="B22" s="168" t="s">
        <v>124</v>
      </c>
      <c r="C22" s="179" t="s">
        <v>125</v>
      </c>
      <c r="D22" s="169" t="s">
        <v>102</v>
      </c>
      <c r="E22" s="170">
        <v>95.6</v>
      </c>
      <c r="F22" s="171">
        <v>0</v>
      </c>
      <c r="G22" s="172">
        <f>E22*F22</f>
        <v>0</v>
      </c>
      <c r="H22" s="154">
        <v>0</v>
      </c>
      <c r="I22" s="154">
        <v>0</v>
      </c>
      <c r="J22" s="154">
        <v>31.7</v>
      </c>
      <c r="K22" s="154">
        <v>3030.5199999999995</v>
      </c>
      <c r="L22" s="154">
        <v>21</v>
      </c>
      <c r="M22" s="154">
        <v>3666.9292</v>
      </c>
      <c r="N22" s="153">
        <v>0</v>
      </c>
      <c r="O22" s="153">
        <v>0</v>
      </c>
      <c r="P22" s="153">
        <v>7.0000000000000001E-3</v>
      </c>
      <c r="Q22" s="153">
        <v>0.66920000000000002</v>
      </c>
      <c r="R22" s="154"/>
      <c r="S22" s="154" t="s">
        <v>103</v>
      </c>
      <c r="T22" s="154" t="s">
        <v>103</v>
      </c>
      <c r="U22" s="154">
        <v>0.06</v>
      </c>
      <c r="V22" s="154">
        <v>5.7359999999999998</v>
      </c>
      <c r="W22" s="154"/>
      <c r="X22" s="154" t="s">
        <v>104</v>
      </c>
      <c r="Y22" s="154" t="s">
        <v>105</v>
      </c>
      <c r="Z22" s="148"/>
      <c r="AA22" s="148"/>
      <c r="AB22" s="148"/>
      <c r="AC22" s="148"/>
      <c r="AD22" s="148"/>
      <c r="AE22" s="148"/>
      <c r="AF22" s="148"/>
      <c r="AG22" s="148" t="s">
        <v>106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51"/>
      <c r="B23" s="152"/>
      <c r="C23" s="180" t="s">
        <v>122</v>
      </c>
      <c r="D23" s="155"/>
      <c r="E23" s="156">
        <v>89.6</v>
      </c>
      <c r="F23" s="154"/>
      <c r="G23" s="154"/>
      <c r="H23" s="154"/>
      <c r="I23" s="154"/>
      <c r="J23" s="154"/>
      <c r="K23" s="154"/>
      <c r="L23" s="154"/>
      <c r="M23" s="154"/>
      <c r="N23" s="153"/>
      <c r="O23" s="153"/>
      <c r="P23" s="153"/>
      <c r="Q23" s="153"/>
      <c r="R23" s="154"/>
      <c r="S23" s="154"/>
      <c r="T23" s="154"/>
      <c r="U23" s="154"/>
      <c r="V23" s="154"/>
      <c r="W23" s="154"/>
      <c r="X23" s="154"/>
      <c r="Y23" s="154"/>
      <c r="Z23" s="148"/>
      <c r="AA23" s="148"/>
      <c r="AB23" s="148"/>
      <c r="AC23" s="148"/>
      <c r="AD23" s="148"/>
      <c r="AE23" s="148"/>
      <c r="AF23" s="148"/>
      <c r="AG23" s="148" t="s">
        <v>108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5">
      <c r="A24" s="151"/>
      <c r="B24" s="152"/>
      <c r="C24" s="180" t="s">
        <v>123</v>
      </c>
      <c r="D24" s="155"/>
      <c r="E24" s="156">
        <v>6</v>
      </c>
      <c r="F24" s="154"/>
      <c r="G24" s="154"/>
      <c r="H24" s="154"/>
      <c r="I24" s="154"/>
      <c r="J24" s="154"/>
      <c r="K24" s="154"/>
      <c r="L24" s="154"/>
      <c r="M24" s="154"/>
      <c r="N24" s="153"/>
      <c r="O24" s="153"/>
      <c r="P24" s="153"/>
      <c r="Q24" s="153"/>
      <c r="R24" s="154"/>
      <c r="S24" s="154"/>
      <c r="T24" s="154"/>
      <c r="U24" s="154"/>
      <c r="V24" s="154"/>
      <c r="W24" s="154"/>
      <c r="X24" s="154"/>
      <c r="Y24" s="154"/>
      <c r="Z24" s="148"/>
      <c r="AA24" s="148"/>
      <c r="AB24" s="148"/>
      <c r="AC24" s="148"/>
      <c r="AD24" s="148"/>
      <c r="AE24" s="148"/>
      <c r="AF24" s="148"/>
      <c r="AG24" s="148" t="s">
        <v>108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x14ac:dyDescent="0.25">
      <c r="A25" s="167">
        <v>7</v>
      </c>
      <c r="B25" s="168" t="s">
        <v>126</v>
      </c>
      <c r="C25" s="179" t="s">
        <v>127</v>
      </c>
      <c r="D25" s="169" t="s">
        <v>102</v>
      </c>
      <c r="E25" s="170">
        <v>95.6</v>
      </c>
      <c r="F25" s="171">
        <v>0</v>
      </c>
      <c r="G25" s="172">
        <f>E25*F25</f>
        <v>0</v>
      </c>
      <c r="H25" s="154">
        <v>0</v>
      </c>
      <c r="I25" s="154">
        <v>0</v>
      </c>
      <c r="J25" s="154">
        <v>21.1</v>
      </c>
      <c r="K25" s="154">
        <v>2017.16</v>
      </c>
      <c r="L25" s="154">
        <v>21</v>
      </c>
      <c r="M25" s="154">
        <v>2440.7636000000002</v>
      </c>
      <c r="N25" s="153">
        <v>0</v>
      </c>
      <c r="O25" s="153">
        <v>0</v>
      </c>
      <c r="P25" s="153">
        <v>1.4499999999999999E-3</v>
      </c>
      <c r="Q25" s="153">
        <v>0.13861999999999999</v>
      </c>
      <c r="R25" s="154"/>
      <c r="S25" s="154" t="s">
        <v>103</v>
      </c>
      <c r="T25" s="154" t="s">
        <v>103</v>
      </c>
      <c r="U25" s="154">
        <v>0.04</v>
      </c>
      <c r="V25" s="154">
        <v>3.8239999999999998</v>
      </c>
      <c r="W25" s="154"/>
      <c r="X25" s="154" t="s">
        <v>104</v>
      </c>
      <c r="Y25" s="154" t="s">
        <v>105</v>
      </c>
      <c r="Z25" s="148"/>
      <c r="AA25" s="148"/>
      <c r="AB25" s="148"/>
      <c r="AC25" s="148"/>
      <c r="AD25" s="148"/>
      <c r="AE25" s="148"/>
      <c r="AF25" s="148"/>
      <c r="AG25" s="148" t="s">
        <v>106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1"/>
      <c r="B26" s="152"/>
      <c r="C26" s="180" t="s">
        <v>122</v>
      </c>
      <c r="D26" s="155"/>
      <c r="E26" s="156">
        <v>89.6</v>
      </c>
      <c r="F26" s="154"/>
      <c r="G26" s="154"/>
      <c r="H26" s="154"/>
      <c r="I26" s="154"/>
      <c r="J26" s="154"/>
      <c r="K26" s="154"/>
      <c r="L26" s="154"/>
      <c r="M26" s="154"/>
      <c r="N26" s="153"/>
      <c r="O26" s="153"/>
      <c r="P26" s="153"/>
      <c r="Q26" s="153"/>
      <c r="R26" s="154"/>
      <c r="S26" s="154"/>
      <c r="T26" s="154"/>
      <c r="U26" s="154"/>
      <c r="V26" s="154"/>
      <c r="W26" s="154"/>
      <c r="X26" s="154"/>
      <c r="Y26" s="154"/>
      <c r="Z26" s="148"/>
      <c r="AA26" s="148"/>
      <c r="AB26" s="148"/>
      <c r="AC26" s="148"/>
      <c r="AD26" s="148"/>
      <c r="AE26" s="148"/>
      <c r="AF26" s="148"/>
      <c r="AG26" s="148" t="s">
        <v>108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5">
      <c r="A27" s="151"/>
      <c r="B27" s="152"/>
      <c r="C27" s="180" t="s">
        <v>123</v>
      </c>
      <c r="D27" s="155"/>
      <c r="E27" s="156">
        <v>6</v>
      </c>
      <c r="F27" s="154"/>
      <c r="G27" s="154"/>
      <c r="H27" s="154"/>
      <c r="I27" s="154"/>
      <c r="J27" s="154"/>
      <c r="K27" s="154"/>
      <c r="L27" s="154"/>
      <c r="M27" s="154"/>
      <c r="N27" s="153"/>
      <c r="O27" s="153"/>
      <c r="P27" s="153"/>
      <c r="Q27" s="153"/>
      <c r="R27" s="154"/>
      <c r="S27" s="154"/>
      <c r="T27" s="154"/>
      <c r="U27" s="154"/>
      <c r="V27" s="154"/>
      <c r="W27" s="154"/>
      <c r="X27" s="154"/>
      <c r="Y27" s="154"/>
      <c r="Z27" s="148"/>
      <c r="AA27" s="148"/>
      <c r="AB27" s="148"/>
      <c r="AC27" s="148"/>
      <c r="AD27" s="148"/>
      <c r="AE27" s="148"/>
      <c r="AF27" s="148"/>
      <c r="AG27" s="148" t="s">
        <v>108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5">
      <c r="A28" s="167">
        <v>8</v>
      </c>
      <c r="B28" s="168" t="s">
        <v>128</v>
      </c>
      <c r="C28" s="179" t="s">
        <v>129</v>
      </c>
      <c r="D28" s="169" t="s">
        <v>130</v>
      </c>
      <c r="E28" s="170">
        <v>1.83188</v>
      </c>
      <c r="F28" s="171">
        <v>0</v>
      </c>
      <c r="G28" s="172">
        <f>E28*F28</f>
        <v>0</v>
      </c>
      <c r="H28" s="154">
        <v>2170</v>
      </c>
      <c r="I28" s="154">
        <v>3975.1795999999999</v>
      </c>
      <c r="J28" s="154">
        <v>0</v>
      </c>
      <c r="K28" s="154">
        <v>0</v>
      </c>
      <c r="L28" s="154">
        <v>21</v>
      </c>
      <c r="M28" s="154">
        <v>4809.9677999999994</v>
      </c>
      <c r="N28" s="153">
        <v>2.3570000000000001E-2</v>
      </c>
      <c r="O28" s="153">
        <v>4.31774116E-2</v>
      </c>
      <c r="P28" s="153">
        <v>0</v>
      </c>
      <c r="Q28" s="153">
        <v>0</v>
      </c>
      <c r="R28" s="154"/>
      <c r="S28" s="154" t="s">
        <v>103</v>
      </c>
      <c r="T28" s="154" t="s">
        <v>103</v>
      </c>
      <c r="U28" s="154">
        <v>0</v>
      </c>
      <c r="V28" s="154">
        <v>0</v>
      </c>
      <c r="W28" s="154"/>
      <c r="X28" s="154" t="s">
        <v>104</v>
      </c>
      <c r="Y28" s="154" t="s">
        <v>105</v>
      </c>
      <c r="Z28" s="148"/>
      <c r="AA28" s="148"/>
      <c r="AB28" s="148"/>
      <c r="AC28" s="148"/>
      <c r="AD28" s="148"/>
      <c r="AE28" s="148"/>
      <c r="AF28" s="148"/>
      <c r="AG28" s="148" t="s">
        <v>106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1"/>
      <c r="B29" s="152"/>
      <c r="C29" s="180" t="s">
        <v>131</v>
      </c>
      <c r="D29" s="155"/>
      <c r="E29" s="156">
        <v>1.5041100000000001</v>
      </c>
      <c r="F29" s="154"/>
      <c r="G29" s="154"/>
      <c r="H29" s="154"/>
      <c r="I29" s="154"/>
      <c r="J29" s="154"/>
      <c r="K29" s="154"/>
      <c r="L29" s="154"/>
      <c r="M29" s="154"/>
      <c r="N29" s="153"/>
      <c r="O29" s="153"/>
      <c r="P29" s="153"/>
      <c r="Q29" s="153"/>
      <c r="R29" s="154"/>
      <c r="S29" s="154"/>
      <c r="T29" s="154"/>
      <c r="U29" s="154"/>
      <c r="V29" s="154"/>
      <c r="W29" s="154"/>
      <c r="X29" s="154"/>
      <c r="Y29" s="154"/>
      <c r="Z29" s="148"/>
      <c r="AA29" s="148"/>
      <c r="AB29" s="148"/>
      <c r="AC29" s="148"/>
      <c r="AD29" s="148"/>
      <c r="AE29" s="148"/>
      <c r="AF29" s="148"/>
      <c r="AG29" s="148" t="s">
        <v>108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5">
      <c r="A30" s="151"/>
      <c r="B30" s="152"/>
      <c r="C30" s="180" t="s">
        <v>132</v>
      </c>
      <c r="D30" s="155"/>
      <c r="E30" s="156">
        <v>0.32777000000000001</v>
      </c>
      <c r="F30" s="154"/>
      <c r="G30" s="154"/>
      <c r="H30" s="154"/>
      <c r="I30" s="154"/>
      <c r="J30" s="154"/>
      <c r="K30" s="154"/>
      <c r="L30" s="154"/>
      <c r="M30" s="154"/>
      <c r="N30" s="153"/>
      <c r="O30" s="153"/>
      <c r="P30" s="153"/>
      <c r="Q30" s="153"/>
      <c r="R30" s="154"/>
      <c r="S30" s="154"/>
      <c r="T30" s="154"/>
      <c r="U30" s="154"/>
      <c r="V30" s="154"/>
      <c r="W30" s="154"/>
      <c r="X30" s="154"/>
      <c r="Y30" s="154"/>
      <c r="Z30" s="148"/>
      <c r="AA30" s="148"/>
      <c r="AB30" s="148"/>
      <c r="AC30" s="148"/>
      <c r="AD30" s="148"/>
      <c r="AE30" s="148"/>
      <c r="AF30" s="148"/>
      <c r="AG30" s="148" t="s">
        <v>108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5">
      <c r="A31" s="167">
        <v>9</v>
      </c>
      <c r="B31" s="168" t="s">
        <v>133</v>
      </c>
      <c r="C31" s="179" t="s">
        <v>134</v>
      </c>
      <c r="D31" s="169" t="s">
        <v>130</v>
      </c>
      <c r="E31" s="170">
        <v>1.83188</v>
      </c>
      <c r="F31" s="171">
        <v>0</v>
      </c>
      <c r="G31" s="172">
        <f>E31*F31</f>
        <v>0</v>
      </c>
      <c r="H31" s="154">
        <v>13300</v>
      </c>
      <c r="I31" s="154">
        <v>24364.004000000001</v>
      </c>
      <c r="J31" s="154">
        <v>0</v>
      </c>
      <c r="K31" s="154">
        <v>0</v>
      </c>
      <c r="L31" s="154">
        <v>21</v>
      </c>
      <c r="M31" s="154">
        <v>29480.44</v>
      </c>
      <c r="N31" s="153">
        <v>0.55000000000000004</v>
      </c>
      <c r="O31" s="153">
        <v>1.0075340000000002</v>
      </c>
      <c r="P31" s="153">
        <v>0</v>
      </c>
      <c r="Q31" s="153">
        <v>0</v>
      </c>
      <c r="R31" s="154" t="s">
        <v>135</v>
      </c>
      <c r="S31" s="154" t="s">
        <v>103</v>
      </c>
      <c r="T31" s="154" t="s">
        <v>136</v>
      </c>
      <c r="U31" s="154">
        <v>0</v>
      </c>
      <c r="V31" s="154">
        <v>0</v>
      </c>
      <c r="W31" s="154"/>
      <c r="X31" s="154" t="s">
        <v>137</v>
      </c>
      <c r="Y31" s="154" t="s">
        <v>105</v>
      </c>
      <c r="Z31" s="148"/>
      <c r="AA31" s="148"/>
      <c r="AB31" s="148"/>
      <c r="AC31" s="148"/>
      <c r="AD31" s="148"/>
      <c r="AE31" s="148"/>
      <c r="AF31" s="148"/>
      <c r="AG31" s="148" t="s">
        <v>138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51"/>
      <c r="B32" s="152"/>
      <c r="C32" s="180" t="s">
        <v>131</v>
      </c>
      <c r="D32" s="155"/>
      <c r="E32" s="156">
        <v>1.5041100000000001</v>
      </c>
      <c r="F32" s="154"/>
      <c r="G32" s="154"/>
      <c r="H32" s="154"/>
      <c r="I32" s="154"/>
      <c r="J32" s="154"/>
      <c r="K32" s="154"/>
      <c r="L32" s="154"/>
      <c r="M32" s="154"/>
      <c r="N32" s="153"/>
      <c r="O32" s="153"/>
      <c r="P32" s="153"/>
      <c r="Q32" s="153"/>
      <c r="R32" s="154"/>
      <c r="S32" s="154"/>
      <c r="T32" s="154"/>
      <c r="U32" s="154"/>
      <c r="V32" s="154"/>
      <c r="W32" s="154"/>
      <c r="X32" s="154"/>
      <c r="Y32" s="154"/>
      <c r="Z32" s="148"/>
      <c r="AA32" s="148"/>
      <c r="AB32" s="148"/>
      <c r="AC32" s="148"/>
      <c r="AD32" s="148"/>
      <c r="AE32" s="148"/>
      <c r="AF32" s="148"/>
      <c r="AG32" s="148" t="s">
        <v>108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5">
      <c r="A33" s="151"/>
      <c r="B33" s="152"/>
      <c r="C33" s="180" t="s">
        <v>132</v>
      </c>
      <c r="D33" s="155"/>
      <c r="E33" s="156">
        <v>0.32777000000000001</v>
      </c>
      <c r="F33" s="154"/>
      <c r="G33" s="154"/>
      <c r="H33" s="154"/>
      <c r="I33" s="154"/>
      <c r="J33" s="154"/>
      <c r="K33" s="154"/>
      <c r="L33" s="154"/>
      <c r="M33" s="154"/>
      <c r="N33" s="153"/>
      <c r="O33" s="153"/>
      <c r="P33" s="153"/>
      <c r="Q33" s="153"/>
      <c r="R33" s="154"/>
      <c r="S33" s="154"/>
      <c r="T33" s="154"/>
      <c r="U33" s="154"/>
      <c r="V33" s="154"/>
      <c r="W33" s="154"/>
      <c r="X33" s="154"/>
      <c r="Y33" s="154"/>
      <c r="Z33" s="148"/>
      <c r="AA33" s="148"/>
      <c r="AB33" s="148"/>
      <c r="AC33" s="148"/>
      <c r="AD33" s="148"/>
      <c r="AE33" s="148"/>
      <c r="AF33" s="148"/>
      <c r="AG33" s="148" t="s">
        <v>108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5">
      <c r="A34" s="167">
        <v>10</v>
      </c>
      <c r="B34" s="168" t="s">
        <v>139</v>
      </c>
      <c r="C34" s="179" t="s">
        <v>140</v>
      </c>
      <c r="D34" s="169" t="s">
        <v>102</v>
      </c>
      <c r="E34" s="170">
        <v>95.6</v>
      </c>
      <c r="F34" s="171">
        <v>0</v>
      </c>
      <c r="G34" s="172">
        <f>E34*F34</f>
        <v>0</v>
      </c>
      <c r="H34" s="154">
        <v>120</v>
      </c>
      <c r="I34" s="154">
        <v>11472</v>
      </c>
      <c r="J34" s="154">
        <v>0</v>
      </c>
      <c r="K34" s="154">
        <v>0</v>
      </c>
      <c r="L34" s="154">
        <v>21</v>
      </c>
      <c r="M34" s="154">
        <v>13881.12</v>
      </c>
      <c r="N34" s="153">
        <v>0</v>
      </c>
      <c r="O34" s="153">
        <v>0</v>
      </c>
      <c r="P34" s="153">
        <v>0</v>
      </c>
      <c r="Q34" s="153">
        <v>0</v>
      </c>
      <c r="R34" s="154"/>
      <c r="S34" s="154" t="s">
        <v>141</v>
      </c>
      <c r="T34" s="154" t="s">
        <v>136</v>
      </c>
      <c r="U34" s="154">
        <v>0</v>
      </c>
      <c r="V34" s="154">
        <v>0</v>
      </c>
      <c r="W34" s="154"/>
      <c r="X34" s="154" t="s">
        <v>137</v>
      </c>
      <c r="Y34" s="154" t="s">
        <v>105</v>
      </c>
      <c r="Z34" s="148"/>
      <c r="AA34" s="148"/>
      <c r="AB34" s="148"/>
      <c r="AC34" s="148"/>
      <c r="AD34" s="148"/>
      <c r="AE34" s="148"/>
      <c r="AF34" s="148"/>
      <c r="AG34" s="148" t="s">
        <v>138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51"/>
      <c r="B35" s="152"/>
      <c r="C35" s="180" t="s">
        <v>122</v>
      </c>
      <c r="D35" s="155"/>
      <c r="E35" s="156">
        <v>89.6</v>
      </c>
      <c r="F35" s="154"/>
      <c r="G35" s="154"/>
      <c r="H35" s="154"/>
      <c r="I35" s="154"/>
      <c r="J35" s="154"/>
      <c r="K35" s="154"/>
      <c r="L35" s="154"/>
      <c r="M35" s="154"/>
      <c r="N35" s="153"/>
      <c r="O35" s="153"/>
      <c r="P35" s="153"/>
      <c r="Q35" s="153"/>
      <c r="R35" s="154"/>
      <c r="S35" s="154"/>
      <c r="T35" s="154"/>
      <c r="U35" s="154"/>
      <c r="V35" s="154"/>
      <c r="W35" s="154"/>
      <c r="X35" s="154"/>
      <c r="Y35" s="154"/>
      <c r="Z35" s="148"/>
      <c r="AA35" s="148"/>
      <c r="AB35" s="148"/>
      <c r="AC35" s="148"/>
      <c r="AD35" s="148"/>
      <c r="AE35" s="148"/>
      <c r="AF35" s="148"/>
      <c r="AG35" s="148" t="s">
        <v>108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5">
      <c r="A36" s="151"/>
      <c r="B36" s="152"/>
      <c r="C36" s="180" t="s">
        <v>123</v>
      </c>
      <c r="D36" s="155"/>
      <c r="E36" s="156">
        <v>6</v>
      </c>
      <c r="F36" s="154"/>
      <c r="G36" s="154"/>
      <c r="H36" s="154"/>
      <c r="I36" s="154"/>
      <c r="J36" s="154"/>
      <c r="K36" s="154"/>
      <c r="L36" s="154"/>
      <c r="M36" s="154"/>
      <c r="N36" s="153"/>
      <c r="O36" s="153"/>
      <c r="P36" s="153"/>
      <c r="Q36" s="153"/>
      <c r="R36" s="154"/>
      <c r="S36" s="154"/>
      <c r="T36" s="154"/>
      <c r="U36" s="154"/>
      <c r="V36" s="154"/>
      <c r="W36" s="154"/>
      <c r="X36" s="154"/>
      <c r="Y36" s="154"/>
      <c r="Z36" s="148"/>
      <c r="AA36" s="148"/>
      <c r="AB36" s="148"/>
      <c r="AC36" s="148"/>
      <c r="AD36" s="148"/>
      <c r="AE36" s="148"/>
      <c r="AF36" s="148"/>
      <c r="AG36" s="148" t="s">
        <v>108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5">
      <c r="A37" s="173">
        <v>11</v>
      </c>
      <c r="B37" s="174" t="s">
        <v>142</v>
      </c>
      <c r="C37" s="181" t="s">
        <v>143</v>
      </c>
      <c r="D37" s="175" t="s">
        <v>0</v>
      </c>
      <c r="E37" s="176">
        <f>SUM(G19:G34)/100</f>
        <v>0</v>
      </c>
      <c r="F37" s="177">
        <v>0</v>
      </c>
      <c r="G37" s="172">
        <f>E37*F37</f>
        <v>0</v>
      </c>
      <c r="H37" s="154">
        <v>0</v>
      </c>
      <c r="I37" s="154">
        <v>0</v>
      </c>
      <c r="J37" s="154">
        <v>7.7</v>
      </c>
      <c r="K37" s="154">
        <v>4352.1986200000001</v>
      </c>
      <c r="L37" s="154">
        <v>21</v>
      </c>
      <c r="M37" s="154">
        <v>5266.1619999999994</v>
      </c>
      <c r="N37" s="153">
        <v>0</v>
      </c>
      <c r="O37" s="153">
        <v>0</v>
      </c>
      <c r="P37" s="153">
        <v>0</v>
      </c>
      <c r="Q37" s="153">
        <v>0</v>
      </c>
      <c r="R37" s="154"/>
      <c r="S37" s="154" t="s">
        <v>103</v>
      </c>
      <c r="T37" s="154" t="s">
        <v>103</v>
      </c>
      <c r="U37" s="154">
        <v>0</v>
      </c>
      <c r="V37" s="154">
        <v>0</v>
      </c>
      <c r="W37" s="154"/>
      <c r="X37" s="154"/>
      <c r="Y37" s="154" t="s">
        <v>105</v>
      </c>
      <c r="Z37" s="148"/>
      <c r="AA37" s="148"/>
      <c r="AB37" s="148"/>
      <c r="AC37" s="148"/>
      <c r="AD37" s="148"/>
      <c r="AE37" s="148"/>
      <c r="AF37" s="148"/>
      <c r="AG37" s="148" t="s">
        <v>119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5">
      <c r="A38" s="161" t="s">
        <v>98</v>
      </c>
      <c r="B38" s="162" t="s">
        <v>63</v>
      </c>
      <c r="C38" s="178" t="s">
        <v>64</v>
      </c>
      <c r="D38" s="163"/>
      <c r="E38" s="164"/>
      <c r="F38" s="165"/>
      <c r="G38" s="166">
        <f>SUM(G39:G67)</f>
        <v>0</v>
      </c>
      <c r="H38" s="160"/>
      <c r="I38" s="160">
        <v>361985.27</v>
      </c>
      <c r="J38" s="160"/>
      <c r="K38" s="160">
        <v>266311.89</v>
      </c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AG38" t="s">
        <v>99</v>
      </c>
    </row>
    <row r="39" spans="1:60" x14ac:dyDescent="0.25">
      <c r="A39" s="167">
        <v>12</v>
      </c>
      <c r="B39" s="168" t="s">
        <v>144</v>
      </c>
      <c r="C39" s="179" t="s">
        <v>145</v>
      </c>
      <c r="D39" s="169" t="s">
        <v>102</v>
      </c>
      <c r="E39" s="170">
        <v>95.6</v>
      </c>
      <c r="F39" s="171">
        <v>0</v>
      </c>
      <c r="G39" s="172">
        <f>E39*F39</f>
        <v>0</v>
      </c>
      <c r="H39" s="154">
        <v>0</v>
      </c>
      <c r="I39" s="154">
        <v>0</v>
      </c>
      <c r="J39" s="154">
        <v>186</v>
      </c>
      <c r="K39" s="154">
        <v>17781.599999999999</v>
      </c>
      <c r="L39" s="154">
        <v>21</v>
      </c>
      <c r="M39" s="154">
        <v>21515.735999999997</v>
      </c>
      <c r="N39" s="153">
        <v>0</v>
      </c>
      <c r="O39" s="153">
        <v>0</v>
      </c>
      <c r="P39" s="153">
        <v>1.7999999999999999E-2</v>
      </c>
      <c r="Q39" s="153">
        <v>1.7207999999999997</v>
      </c>
      <c r="R39" s="154"/>
      <c r="S39" s="154" t="s">
        <v>103</v>
      </c>
      <c r="T39" s="154" t="s">
        <v>103</v>
      </c>
      <c r="U39" s="154">
        <v>0.33400000000000002</v>
      </c>
      <c r="V39" s="154">
        <v>31.930399999999999</v>
      </c>
      <c r="W39" s="154"/>
      <c r="X39" s="154" t="s">
        <v>104</v>
      </c>
      <c r="Y39" s="154" t="s">
        <v>105</v>
      </c>
      <c r="Z39" s="148"/>
      <c r="AA39" s="148"/>
      <c r="AB39" s="148"/>
      <c r="AC39" s="148"/>
      <c r="AD39" s="148"/>
      <c r="AE39" s="148"/>
      <c r="AF39" s="148"/>
      <c r="AG39" s="148" t="s">
        <v>106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51"/>
      <c r="B40" s="152"/>
      <c r="C40" s="180" t="s">
        <v>122</v>
      </c>
      <c r="D40" s="155"/>
      <c r="E40" s="156">
        <v>89.6</v>
      </c>
      <c r="F40" s="154"/>
      <c r="G40" s="154"/>
      <c r="H40" s="154"/>
      <c r="I40" s="154"/>
      <c r="J40" s="154"/>
      <c r="K40" s="154"/>
      <c r="L40" s="154"/>
      <c r="M40" s="154"/>
      <c r="N40" s="153"/>
      <c r="O40" s="153"/>
      <c r="P40" s="153"/>
      <c r="Q40" s="153"/>
      <c r="R40" s="154"/>
      <c r="S40" s="154"/>
      <c r="T40" s="154"/>
      <c r="U40" s="154"/>
      <c r="V40" s="154"/>
      <c r="W40" s="154"/>
      <c r="X40" s="154"/>
      <c r="Y40" s="154"/>
      <c r="Z40" s="148"/>
      <c r="AA40" s="148"/>
      <c r="AB40" s="148"/>
      <c r="AC40" s="148"/>
      <c r="AD40" s="148"/>
      <c r="AE40" s="148"/>
      <c r="AF40" s="148"/>
      <c r="AG40" s="148" t="s">
        <v>108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5">
      <c r="A41" s="151"/>
      <c r="B41" s="152"/>
      <c r="C41" s="180" t="s">
        <v>123</v>
      </c>
      <c r="D41" s="155"/>
      <c r="E41" s="156">
        <v>6</v>
      </c>
      <c r="F41" s="154"/>
      <c r="G41" s="154"/>
      <c r="H41" s="154"/>
      <c r="I41" s="154"/>
      <c r="J41" s="154"/>
      <c r="K41" s="154"/>
      <c r="L41" s="154"/>
      <c r="M41" s="154"/>
      <c r="N41" s="153"/>
      <c r="O41" s="153"/>
      <c r="P41" s="153"/>
      <c r="Q41" s="153"/>
      <c r="R41" s="154"/>
      <c r="S41" s="154"/>
      <c r="T41" s="154"/>
      <c r="U41" s="154"/>
      <c r="V41" s="154"/>
      <c r="W41" s="154"/>
      <c r="X41" s="154"/>
      <c r="Y41" s="154"/>
      <c r="Z41" s="148"/>
      <c r="AA41" s="148"/>
      <c r="AB41" s="148"/>
      <c r="AC41" s="148"/>
      <c r="AD41" s="148"/>
      <c r="AE41" s="148"/>
      <c r="AF41" s="148"/>
      <c r="AG41" s="148" t="s">
        <v>108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x14ac:dyDescent="0.25">
      <c r="A42" s="167">
        <v>13</v>
      </c>
      <c r="B42" s="168" t="s">
        <v>146</v>
      </c>
      <c r="C42" s="179" t="s">
        <v>147</v>
      </c>
      <c r="D42" s="169" t="s">
        <v>102</v>
      </c>
      <c r="E42" s="170">
        <v>95.6</v>
      </c>
      <c r="F42" s="171">
        <v>0</v>
      </c>
      <c r="G42" s="172">
        <f>E42*F42</f>
        <v>0</v>
      </c>
      <c r="H42" s="154">
        <v>14.75</v>
      </c>
      <c r="I42" s="154">
        <v>1410.1</v>
      </c>
      <c r="J42" s="154">
        <v>1767.25</v>
      </c>
      <c r="K42" s="154">
        <v>168949.09999999998</v>
      </c>
      <c r="L42" s="154">
        <v>21</v>
      </c>
      <c r="M42" s="154">
        <v>206134.63200000001</v>
      </c>
      <c r="N42" s="153">
        <v>1.2999999999999999E-4</v>
      </c>
      <c r="O42" s="153">
        <v>1.2427999999999998E-2</v>
      </c>
      <c r="P42" s="153">
        <v>0</v>
      </c>
      <c r="Q42" s="153">
        <v>0</v>
      </c>
      <c r="R42" s="154"/>
      <c r="S42" s="154" t="s">
        <v>103</v>
      </c>
      <c r="T42" s="154" t="s">
        <v>103</v>
      </c>
      <c r="U42" s="154">
        <v>2.78</v>
      </c>
      <c r="V42" s="154">
        <v>265.76799999999997</v>
      </c>
      <c r="W42" s="154"/>
      <c r="X42" s="154" t="s">
        <v>104</v>
      </c>
      <c r="Y42" s="154" t="s">
        <v>105</v>
      </c>
      <c r="Z42" s="148"/>
      <c r="AA42" s="148"/>
      <c r="AB42" s="148"/>
      <c r="AC42" s="148"/>
      <c r="AD42" s="148"/>
      <c r="AE42" s="148"/>
      <c r="AF42" s="148"/>
      <c r="AG42" s="148" t="s">
        <v>106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51"/>
      <c r="B43" s="152"/>
      <c r="C43" s="180" t="s">
        <v>122</v>
      </c>
      <c r="D43" s="155"/>
      <c r="E43" s="156">
        <v>89.6</v>
      </c>
      <c r="F43" s="154"/>
      <c r="G43" s="154"/>
      <c r="H43" s="154"/>
      <c r="I43" s="154"/>
      <c r="J43" s="154"/>
      <c r="K43" s="154"/>
      <c r="L43" s="154"/>
      <c r="M43" s="154"/>
      <c r="N43" s="153"/>
      <c r="O43" s="153"/>
      <c r="P43" s="153"/>
      <c r="Q43" s="153"/>
      <c r="R43" s="154"/>
      <c r="S43" s="154"/>
      <c r="T43" s="154"/>
      <c r="U43" s="154"/>
      <c r="V43" s="154"/>
      <c r="W43" s="154"/>
      <c r="X43" s="154"/>
      <c r="Y43" s="154"/>
      <c r="Z43" s="148"/>
      <c r="AA43" s="148"/>
      <c r="AB43" s="148"/>
      <c r="AC43" s="148"/>
      <c r="AD43" s="148"/>
      <c r="AE43" s="148"/>
      <c r="AF43" s="148"/>
      <c r="AG43" s="148" t="s">
        <v>108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5">
      <c r="A44" s="151"/>
      <c r="B44" s="152"/>
      <c r="C44" s="180" t="s">
        <v>123</v>
      </c>
      <c r="D44" s="155"/>
      <c r="E44" s="156">
        <v>6</v>
      </c>
      <c r="F44" s="154"/>
      <c r="G44" s="154"/>
      <c r="H44" s="154"/>
      <c r="I44" s="154"/>
      <c r="J44" s="154"/>
      <c r="K44" s="154"/>
      <c r="L44" s="154"/>
      <c r="M44" s="154"/>
      <c r="N44" s="153"/>
      <c r="O44" s="153"/>
      <c r="P44" s="153"/>
      <c r="Q44" s="153"/>
      <c r="R44" s="154"/>
      <c r="S44" s="154"/>
      <c r="T44" s="154"/>
      <c r="U44" s="154"/>
      <c r="V44" s="154"/>
      <c r="W44" s="154"/>
      <c r="X44" s="154"/>
      <c r="Y44" s="154"/>
      <c r="Z44" s="148"/>
      <c r="AA44" s="148"/>
      <c r="AB44" s="148"/>
      <c r="AC44" s="148"/>
      <c r="AD44" s="148"/>
      <c r="AE44" s="148"/>
      <c r="AF44" s="148"/>
      <c r="AG44" s="148" t="s">
        <v>108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x14ac:dyDescent="0.25">
      <c r="A45" s="167">
        <v>14</v>
      </c>
      <c r="B45" s="168" t="s">
        <v>148</v>
      </c>
      <c r="C45" s="179" t="s">
        <v>149</v>
      </c>
      <c r="D45" s="169" t="s">
        <v>102</v>
      </c>
      <c r="E45" s="170">
        <v>95.6</v>
      </c>
      <c r="F45" s="171">
        <v>0</v>
      </c>
      <c r="G45" s="172">
        <f>E45*F45</f>
        <v>0</v>
      </c>
      <c r="H45" s="154">
        <v>0</v>
      </c>
      <c r="I45" s="154">
        <v>0</v>
      </c>
      <c r="J45" s="154">
        <v>31.8</v>
      </c>
      <c r="K45" s="154">
        <v>3040.08</v>
      </c>
      <c r="L45" s="154">
        <v>21</v>
      </c>
      <c r="M45" s="154">
        <v>3678.4967999999999</v>
      </c>
      <c r="N45" s="153">
        <v>0</v>
      </c>
      <c r="O45" s="153">
        <v>0</v>
      </c>
      <c r="P45" s="153">
        <v>0</v>
      </c>
      <c r="Q45" s="153">
        <v>0</v>
      </c>
      <c r="R45" s="154"/>
      <c r="S45" s="154" t="s">
        <v>103</v>
      </c>
      <c r="T45" s="154" t="s">
        <v>103</v>
      </c>
      <c r="U45" s="154">
        <v>0.05</v>
      </c>
      <c r="V45" s="154">
        <v>4.78</v>
      </c>
      <c r="W45" s="154"/>
      <c r="X45" s="154" t="s">
        <v>104</v>
      </c>
      <c r="Y45" s="154" t="s">
        <v>105</v>
      </c>
      <c r="Z45" s="148"/>
      <c r="AA45" s="148"/>
      <c r="AB45" s="148"/>
      <c r="AC45" s="148"/>
      <c r="AD45" s="148"/>
      <c r="AE45" s="148"/>
      <c r="AF45" s="148"/>
      <c r="AG45" s="148" t="s">
        <v>106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51"/>
      <c r="B46" s="152"/>
      <c r="C46" s="180" t="s">
        <v>122</v>
      </c>
      <c r="D46" s="155"/>
      <c r="E46" s="156">
        <v>89.6</v>
      </c>
      <c r="F46" s="154"/>
      <c r="G46" s="154"/>
      <c r="H46" s="154"/>
      <c r="I46" s="154"/>
      <c r="J46" s="154"/>
      <c r="K46" s="154"/>
      <c r="L46" s="154"/>
      <c r="M46" s="154"/>
      <c r="N46" s="153"/>
      <c r="O46" s="153"/>
      <c r="P46" s="153"/>
      <c r="Q46" s="153"/>
      <c r="R46" s="154"/>
      <c r="S46" s="154"/>
      <c r="T46" s="154"/>
      <c r="U46" s="154"/>
      <c r="V46" s="154"/>
      <c r="W46" s="154"/>
      <c r="X46" s="154"/>
      <c r="Y46" s="154"/>
      <c r="Z46" s="148"/>
      <c r="AA46" s="148"/>
      <c r="AB46" s="148"/>
      <c r="AC46" s="148"/>
      <c r="AD46" s="148"/>
      <c r="AE46" s="148"/>
      <c r="AF46" s="148"/>
      <c r="AG46" s="148" t="s">
        <v>108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5">
      <c r="A47" s="151"/>
      <c r="B47" s="152"/>
      <c r="C47" s="180" t="s">
        <v>123</v>
      </c>
      <c r="D47" s="155"/>
      <c r="E47" s="156">
        <v>6</v>
      </c>
      <c r="F47" s="154"/>
      <c r="G47" s="154"/>
      <c r="H47" s="154"/>
      <c r="I47" s="154"/>
      <c r="J47" s="154"/>
      <c r="K47" s="154"/>
      <c r="L47" s="154"/>
      <c r="M47" s="154"/>
      <c r="N47" s="153"/>
      <c r="O47" s="153"/>
      <c r="P47" s="153"/>
      <c r="Q47" s="153"/>
      <c r="R47" s="154"/>
      <c r="S47" s="154"/>
      <c r="T47" s="154"/>
      <c r="U47" s="154"/>
      <c r="V47" s="154"/>
      <c r="W47" s="154"/>
      <c r="X47" s="154"/>
      <c r="Y47" s="154"/>
      <c r="Z47" s="148"/>
      <c r="AA47" s="148"/>
      <c r="AB47" s="148"/>
      <c r="AC47" s="148"/>
      <c r="AD47" s="148"/>
      <c r="AE47" s="148"/>
      <c r="AF47" s="148"/>
      <c r="AG47" s="148" t="s">
        <v>108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5">
      <c r="A48" s="167">
        <v>15</v>
      </c>
      <c r="B48" s="168" t="s">
        <v>150</v>
      </c>
      <c r="C48" s="179" t="s">
        <v>151</v>
      </c>
      <c r="D48" s="169" t="s">
        <v>102</v>
      </c>
      <c r="E48" s="170">
        <v>95.6</v>
      </c>
      <c r="F48" s="171">
        <v>0</v>
      </c>
      <c r="G48" s="172">
        <f>E48*F48</f>
        <v>0</v>
      </c>
      <c r="H48" s="154">
        <v>0</v>
      </c>
      <c r="I48" s="154">
        <v>0</v>
      </c>
      <c r="J48" s="154">
        <v>19.100000000000001</v>
      </c>
      <c r="K48" s="154">
        <v>1825.96</v>
      </c>
      <c r="L48" s="154">
        <v>21</v>
      </c>
      <c r="M48" s="154">
        <v>2209.4115999999999</v>
      </c>
      <c r="N48" s="153">
        <v>0</v>
      </c>
      <c r="O48" s="153">
        <v>0</v>
      </c>
      <c r="P48" s="153">
        <v>1.8000000000000001E-4</v>
      </c>
      <c r="Q48" s="153">
        <v>1.7208000000000001E-2</v>
      </c>
      <c r="R48" s="154"/>
      <c r="S48" s="154" t="s">
        <v>103</v>
      </c>
      <c r="T48" s="154" t="s">
        <v>103</v>
      </c>
      <c r="U48" s="154">
        <v>0.03</v>
      </c>
      <c r="V48" s="154">
        <v>2.8679999999999999</v>
      </c>
      <c r="W48" s="154"/>
      <c r="X48" s="154" t="s">
        <v>104</v>
      </c>
      <c r="Y48" s="154" t="s">
        <v>105</v>
      </c>
      <c r="Z48" s="148"/>
      <c r="AA48" s="148"/>
      <c r="AB48" s="148"/>
      <c r="AC48" s="148"/>
      <c r="AD48" s="148"/>
      <c r="AE48" s="148"/>
      <c r="AF48" s="148"/>
      <c r="AG48" s="148" t="s">
        <v>106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51"/>
      <c r="B49" s="152"/>
      <c r="C49" s="180" t="s">
        <v>122</v>
      </c>
      <c r="D49" s="155"/>
      <c r="E49" s="156">
        <v>89.6</v>
      </c>
      <c r="F49" s="154"/>
      <c r="G49" s="154"/>
      <c r="H49" s="154"/>
      <c r="I49" s="154"/>
      <c r="J49" s="154"/>
      <c r="K49" s="154"/>
      <c r="L49" s="154"/>
      <c r="M49" s="154"/>
      <c r="N49" s="153"/>
      <c r="O49" s="153"/>
      <c r="P49" s="153"/>
      <c r="Q49" s="153"/>
      <c r="R49" s="154"/>
      <c r="S49" s="154"/>
      <c r="T49" s="154"/>
      <c r="U49" s="154"/>
      <c r="V49" s="154"/>
      <c r="W49" s="154"/>
      <c r="X49" s="154"/>
      <c r="Y49" s="154"/>
      <c r="Z49" s="148"/>
      <c r="AA49" s="148"/>
      <c r="AB49" s="148"/>
      <c r="AC49" s="148"/>
      <c r="AD49" s="148"/>
      <c r="AE49" s="148"/>
      <c r="AF49" s="148"/>
      <c r="AG49" s="148" t="s">
        <v>108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5">
      <c r="A50" s="151"/>
      <c r="B50" s="152"/>
      <c r="C50" s="180" t="s">
        <v>123</v>
      </c>
      <c r="D50" s="155"/>
      <c r="E50" s="156">
        <v>6</v>
      </c>
      <c r="F50" s="154"/>
      <c r="G50" s="154"/>
      <c r="H50" s="154"/>
      <c r="I50" s="154"/>
      <c r="J50" s="154"/>
      <c r="K50" s="154"/>
      <c r="L50" s="154"/>
      <c r="M50" s="154"/>
      <c r="N50" s="153"/>
      <c r="O50" s="153"/>
      <c r="P50" s="153"/>
      <c r="Q50" s="153"/>
      <c r="R50" s="154"/>
      <c r="S50" s="154"/>
      <c r="T50" s="154"/>
      <c r="U50" s="154"/>
      <c r="V50" s="154"/>
      <c r="W50" s="154"/>
      <c r="X50" s="154"/>
      <c r="Y50" s="154"/>
      <c r="Z50" s="148"/>
      <c r="AA50" s="148"/>
      <c r="AB50" s="148"/>
      <c r="AC50" s="148"/>
      <c r="AD50" s="148"/>
      <c r="AE50" s="148"/>
      <c r="AF50" s="148"/>
      <c r="AG50" s="148" t="s">
        <v>108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5">
      <c r="A51" s="167">
        <v>16</v>
      </c>
      <c r="B51" s="168" t="s">
        <v>152</v>
      </c>
      <c r="C51" s="179" t="s">
        <v>153</v>
      </c>
      <c r="D51" s="169" t="s">
        <v>102</v>
      </c>
      <c r="E51" s="170">
        <v>95.6</v>
      </c>
      <c r="F51" s="171">
        <v>0</v>
      </c>
      <c r="G51" s="172">
        <f>E51*F51</f>
        <v>0</v>
      </c>
      <c r="H51" s="154">
        <v>0</v>
      </c>
      <c r="I51" s="154">
        <v>0</v>
      </c>
      <c r="J51" s="154">
        <v>63.6</v>
      </c>
      <c r="K51" s="154">
        <v>6080.16</v>
      </c>
      <c r="L51" s="154">
        <v>21</v>
      </c>
      <c r="M51" s="154">
        <v>7356.9935999999998</v>
      </c>
      <c r="N51" s="153">
        <v>0</v>
      </c>
      <c r="O51" s="153">
        <v>0</v>
      </c>
      <c r="P51" s="153">
        <v>0</v>
      </c>
      <c r="Q51" s="153">
        <v>0</v>
      </c>
      <c r="R51" s="154"/>
      <c r="S51" s="154" t="s">
        <v>103</v>
      </c>
      <c r="T51" s="154" t="s">
        <v>103</v>
      </c>
      <c r="U51" s="154">
        <v>0.1</v>
      </c>
      <c r="V51" s="154">
        <v>9.56</v>
      </c>
      <c r="W51" s="154"/>
      <c r="X51" s="154" t="s">
        <v>104</v>
      </c>
      <c r="Y51" s="154" t="s">
        <v>105</v>
      </c>
      <c r="Z51" s="148"/>
      <c r="AA51" s="148"/>
      <c r="AB51" s="148"/>
      <c r="AC51" s="148"/>
      <c r="AD51" s="148"/>
      <c r="AE51" s="148"/>
      <c r="AF51" s="148"/>
      <c r="AG51" s="148" t="s">
        <v>106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51"/>
      <c r="B52" s="152"/>
      <c r="C52" s="180" t="s">
        <v>122</v>
      </c>
      <c r="D52" s="155"/>
      <c r="E52" s="156">
        <v>89.6</v>
      </c>
      <c r="F52" s="154"/>
      <c r="G52" s="154"/>
      <c r="H52" s="154"/>
      <c r="I52" s="154"/>
      <c r="J52" s="154"/>
      <c r="K52" s="154"/>
      <c r="L52" s="154"/>
      <c r="M52" s="154"/>
      <c r="N52" s="153"/>
      <c r="O52" s="153"/>
      <c r="P52" s="153"/>
      <c r="Q52" s="153"/>
      <c r="R52" s="154"/>
      <c r="S52" s="154"/>
      <c r="T52" s="154"/>
      <c r="U52" s="154"/>
      <c r="V52" s="154"/>
      <c r="W52" s="154"/>
      <c r="X52" s="154"/>
      <c r="Y52" s="154"/>
      <c r="Z52" s="148"/>
      <c r="AA52" s="148"/>
      <c r="AB52" s="148"/>
      <c r="AC52" s="148"/>
      <c r="AD52" s="148"/>
      <c r="AE52" s="148"/>
      <c r="AF52" s="148"/>
      <c r="AG52" s="148" t="s">
        <v>108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5">
      <c r="A53" s="151"/>
      <c r="B53" s="152"/>
      <c r="C53" s="180" t="s">
        <v>123</v>
      </c>
      <c r="D53" s="155"/>
      <c r="E53" s="156">
        <v>6</v>
      </c>
      <c r="F53" s="154"/>
      <c r="G53" s="154"/>
      <c r="H53" s="154"/>
      <c r="I53" s="154"/>
      <c r="J53" s="154"/>
      <c r="K53" s="154"/>
      <c r="L53" s="154"/>
      <c r="M53" s="154"/>
      <c r="N53" s="153"/>
      <c r="O53" s="153"/>
      <c r="P53" s="153"/>
      <c r="Q53" s="153"/>
      <c r="R53" s="154"/>
      <c r="S53" s="154"/>
      <c r="T53" s="154"/>
      <c r="U53" s="154"/>
      <c r="V53" s="154"/>
      <c r="W53" s="154"/>
      <c r="X53" s="154"/>
      <c r="Y53" s="154"/>
      <c r="Z53" s="148"/>
      <c r="AA53" s="148"/>
      <c r="AB53" s="148"/>
      <c r="AC53" s="148"/>
      <c r="AD53" s="148"/>
      <c r="AE53" s="148"/>
      <c r="AF53" s="148"/>
      <c r="AG53" s="148" t="s">
        <v>108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5">
      <c r="A54" s="167">
        <v>17</v>
      </c>
      <c r="B54" s="168" t="s">
        <v>154</v>
      </c>
      <c r="C54" s="179" t="s">
        <v>155</v>
      </c>
      <c r="D54" s="169" t="s">
        <v>156</v>
      </c>
      <c r="E54" s="170">
        <v>136.57142999999999</v>
      </c>
      <c r="F54" s="171">
        <v>0</v>
      </c>
      <c r="G54" s="172">
        <f>E54*F54</f>
        <v>0</v>
      </c>
      <c r="H54" s="154">
        <v>37.130000000000003</v>
      </c>
      <c r="I54" s="154">
        <v>5070.8971959</v>
      </c>
      <c r="J54" s="154">
        <v>31.77</v>
      </c>
      <c r="K54" s="154">
        <v>4338.8743310999998</v>
      </c>
      <c r="L54" s="154">
        <v>21</v>
      </c>
      <c r="M54" s="154">
        <v>11385.8217</v>
      </c>
      <c r="N54" s="153">
        <v>0</v>
      </c>
      <c r="O54" s="153">
        <v>0</v>
      </c>
      <c r="P54" s="153">
        <v>0</v>
      </c>
      <c r="Q54" s="153">
        <v>0</v>
      </c>
      <c r="R54" s="154"/>
      <c r="S54" s="154" t="s">
        <v>103</v>
      </c>
      <c r="T54" s="154" t="s">
        <v>103</v>
      </c>
      <c r="U54" s="154">
        <v>0.05</v>
      </c>
      <c r="V54" s="154">
        <v>6.8285714999999998</v>
      </c>
      <c r="W54" s="154"/>
      <c r="X54" s="154" t="s">
        <v>104</v>
      </c>
      <c r="Y54" s="154" t="s">
        <v>105</v>
      </c>
      <c r="Z54" s="148"/>
      <c r="AA54" s="148"/>
      <c r="AB54" s="148"/>
      <c r="AC54" s="148"/>
      <c r="AD54" s="148"/>
      <c r="AE54" s="148"/>
      <c r="AF54" s="148"/>
      <c r="AG54" s="148" t="s">
        <v>106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51"/>
      <c r="B55" s="152"/>
      <c r="C55" s="180" t="s">
        <v>157</v>
      </c>
      <c r="D55" s="155"/>
      <c r="E55" s="156">
        <v>136.57142999999999</v>
      </c>
      <c r="F55" s="154"/>
      <c r="G55" s="154"/>
      <c r="H55" s="154"/>
      <c r="I55" s="154"/>
      <c r="J55" s="154"/>
      <c r="K55" s="154"/>
      <c r="L55" s="154"/>
      <c r="M55" s="154"/>
      <c r="N55" s="153"/>
      <c r="O55" s="153"/>
      <c r="P55" s="153"/>
      <c r="Q55" s="153"/>
      <c r="R55" s="154"/>
      <c r="S55" s="154"/>
      <c r="T55" s="154"/>
      <c r="U55" s="154"/>
      <c r="V55" s="154"/>
      <c r="W55" s="154"/>
      <c r="X55" s="154"/>
      <c r="Y55" s="154"/>
      <c r="Z55" s="148"/>
      <c r="AA55" s="148"/>
      <c r="AB55" s="148"/>
      <c r="AC55" s="148"/>
      <c r="AD55" s="148"/>
      <c r="AE55" s="148"/>
      <c r="AF55" s="148"/>
      <c r="AG55" s="148" t="s">
        <v>108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5">
      <c r="A56" s="173">
        <v>18</v>
      </c>
      <c r="B56" s="174" t="s">
        <v>158</v>
      </c>
      <c r="C56" s="181" t="s">
        <v>159</v>
      </c>
      <c r="D56" s="175" t="s">
        <v>160</v>
      </c>
      <c r="E56" s="176">
        <v>3</v>
      </c>
      <c r="F56" s="177">
        <v>0</v>
      </c>
      <c r="G56" s="172">
        <f>E56*F56</f>
        <v>0</v>
      </c>
      <c r="H56" s="154">
        <v>872</v>
      </c>
      <c r="I56" s="154">
        <v>2616</v>
      </c>
      <c r="J56" s="154">
        <v>0</v>
      </c>
      <c r="K56" s="154">
        <v>0</v>
      </c>
      <c r="L56" s="154">
        <v>21</v>
      </c>
      <c r="M56" s="154">
        <v>3165.36</v>
      </c>
      <c r="N56" s="153">
        <v>1E-3</v>
      </c>
      <c r="O56" s="153">
        <v>3.0000000000000001E-3</v>
      </c>
      <c r="P56" s="153">
        <v>0</v>
      </c>
      <c r="Q56" s="153">
        <v>0</v>
      </c>
      <c r="R56" s="154" t="s">
        <v>135</v>
      </c>
      <c r="S56" s="154" t="s">
        <v>103</v>
      </c>
      <c r="T56" s="154" t="s">
        <v>103</v>
      </c>
      <c r="U56" s="154">
        <v>0</v>
      </c>
      <c r="V56" s="154">
        <v>0</v>
      </c>
      <c r="W56" s="154"/>
      <c r="X56" s="154"/>
      <c r="Y56" s="154" t="s">
        <v>105</v>
      </c>
      <c r="Z56" s="148"/>
      <c r="AA56" s="148"/>
      <c r="AB56" s="148"/>
      <c r="AC56" s="148"/>
      <c r="AD56" s="148"/>
      <c r="AE56" s="148"/>
      <c r="AF56" s="148"/>
      <c r="AG56" s="148" t="s">
        <v>138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x14ac:dyDescent="0.25">
      <c r="A57" s="167">
        <v>19</v>
      </c>
      <c r="B57" s="168" t="s">
        <v>161</v>
      </c>
      <c r="C57" s="179" t="s">
        <v>162</v>
      </c>
      <c r="D57" s="169" t="s">
        <v>102</v>
      </c>
      <c r="E57" s="170">
        <v>105.16</v>
      </c>
      <c r="F57" s="171">
        <v>0</v>
      </c>
      <c r="G57" s="172">
        <f>E57*F57</f>
        <v>0</v>
      </c>
      <c r="H57" s="154">
        <v>2870</v>
      </c>
      <c r="I57" s="154">
        <v>301809.2</v>
      </c>
      <c r="J57" s="154">
        <v>0</v>
      </c>
      <c r="K57" s="154">
        <v>0</v>
      </c>
      <c r="L57" s="154">
        <v>21</v>
      </c>
      <c r="M57" s="154">
        <v>365189.13200000004</v>
      </c>
      <c r="N57" s="153">
        <v>3.5000000000000003E-2</v>
      </c>
      <c r="O57" s="153">
        <v>3.6806000000000001</v>
      </c>
      <c r="P57" s="153">
        <v>0</v>
      </c>
      <c r="Q57" s="153">
        <v>0</v>
      </c>
      <c r="R57" s="154" t="s">
        <v>135</v>
      </c>
      <c r="S57" s="154" t="s">
        <v>103</v>
      </c>
      <c r="T57" s="154" t="s">
        <v>103</v>
      </c>
      <c r="U57" s="154">
        <v>0</v>
      </c>
      <c r="V57" s="154">
        <v>0</v>
      </c>
      <c r="W57" s="154"/>
      <c r="X57" s="154" t="s">
        <v>137</v>
      </c>
      <c r="Y57" s="154" t="s">
        <v>105</v>
      </c>
      <c r="Z57" s="148"/>
      <c r="AA57" s="148"/>
      <c r="AB57" s="148"/>
      <c r="AC57" s="148"/>
      <c r="AD57" s="148"/>
      <c r="AE57" s="148"/>
      <c r="AF57" s="148"/>
      <c r="AG57" s="148" t="s">
        <v>138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1"/>
      <c r="B58" s="152"/>
      <c r="C58" s="180" t="s">
        <v>122</v>
      </c>
      <c r="D58" s="155"/>
      <c r="E58" s="156">
        <v>89.6</v>
      </c>
      <c r="F58" s="154"/>
      <c r="G58" s="154"/>
      <c r="H58" s="154"/>
      <c r="I58" s="154"/>
      <c r="J58" s="154"/>
      <c r="K58" s="154"/>
      <c r="L58" s="154"/>
      <c r="M58" s="154"/>
      <c r="N58" s="153"/>
      <c r="O58" s="153"/>
      <c r="P58" s="153"/>
      <c r="Q58" s="153"/>
      <c r="R58" s="154"/>
      <c r="S58" s="154"/>
      <c r="T58" s="154"/>
      <c r="U58" s="154"/>
      <c r="V58" s="154"/>
      <c r="W58" s="154"/>
      <c r="X58" s="154"/>
      <c r="Y58" s="154"/>
      <c r="Z58" s="148"/>
      <c r="AA58" s="148"/>
      <c r="AB58" s="148"/>
      <c r="AC58" s="148"/>
      <c r="AD58" s="148"/>
      <c r="AE58" s="148"/>
      <c r="AF58" s="148"/>
      <c r="AG58" s="148" t="s">
        <v>108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5">
      <c r="A59" s="151"/>
      <c r="B59" s="152"/>
      <c r="C59" s="180" t="s">
        <v>123</v>
      </c>
      <c r="D59" s="155"/>
      <c r="E59" s="156">
        <v>6</v>
      </c>
      <c r="F59" s="154"/>
      <c r="G59" s="154"/>
      <c r="H59" s="154"/>
      <c r="I59" s="154"/>
      <c r="J59" s="154"/>
      <c r="K59" s="154"/>
      <c r="L59" s="154"/>
      <c r="M59" s="154"/>
      <c r="N59" s="153"/>
      <c r="O59" s="153"/>
      <c r="P59" s="153"/>
      <c r="Q59" s="153"/>
      <c r="R59" s="154"/>
      <c r="S59" s="154"/>
      <c r="T59" s="154"/>
      <c r="U59" s="154"/>
      <c r="V59" s="154"/>
      <c r="W59" s="154"/>
      <c r="X59" s="154"/>
      <c r="Y59" s="154"/>
      <c r="Z59" s="148"/>
      <c r="AA59" s="148"/>
      <c r="AB59" s="148"/>
      <c r="AC59" s="148"/>
      <c r="AD59" s="148"/>
      <c r="AE59" s="148"/>
      <c r="AF59" s="148"/>
      <c r="AG59" s="148" t="s">
        <v>108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5">
      <c r="A60" s="151"/>
      <c r="B60" s="152"/>
      <c r="C60" s="182" t="s">
        <v>163</v>
      </c>
      <c r="D60" s="157"/>
      <c r="E60" s="158">
        <v>9.56</v>
      </c>
      <c r="F60" s="154"/>
      <c r="G60" s="154"/>
      <c r="H60" s="154"/>
      <c r="I60" s="154"/>
      <c r="J60" s="154"/>
      <c r="K60" s="154"/>
      <c r="L60" s="154"/>
      <c r="M60" s="154"/>
      <c r="N60" s="153"/>
      <c r="O60" s="153"/>
      <c r="P60" s="153"/>
      <c r="Q60" s="153"/>
      <c r="R60" s="154"/>
      <c r="S60" s="154"/>
      <c r="T60" s="154"/>
      <c r="U60" s="154"/>
      <c r="V60" s="154"/>
      <c r="W60" s="154"/>
      <c r="X60" s="154"/>
      <c r="Y60" s="154"/>
      <c r="Z60" s="148"/>
      <c r="AA60" s="148"/>
      <c r="AB60" s="148"/>
      <c r="AC60" s="148"/>
      <c r="AD60" s="148"/>
      <c r="AE60" s="148"/>
      <c r="AF60" s="148"/>
      <c r="AG60" s="148" t="s">
        <v>108</v>
      </c>
      <c r="AH60" s="148">
        <v>4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5">
      <c r="A61" s="167">
        <v>20</v>
      </c>
      <c r="B61" s="168" t="s">
        <v>164</v>
      </c>
      <c r="C61" s="179" t="s">
        <v>165</v>
      </c>
      <c r="D61" s="169" t="s">
        <v>102</v>
      </c>
      <c r="E61" s="170">
        <v>124.28</v>
      </c>
      <c r="F61" s="171">
        <v>0</v>
      </c>
      <c r="G61" s="172">
        <f>E61*F61</f>
        <v>0</v>
      </c>
      <c r="H61" s="154">
        <v>242</v>
      </c>
      <c r="I61" s="154">
        <v>30075.760000000002</v>
      </c>
      <c r="J61" s="154">
        <v>0</v>
      </c>
      <c r="K61" s="154">
        <v>0</v>
      </c>
      <c r="L61" s="154">
        <v>21</v>
      </c>
      <c r="M61" s="154">
        <v>36391.669600000001</v>
      </c>
      <c r="N61" s="153">
        <v>3.5E-4</v>
      </c>
      <c r="O61" s="153">
        <v>4.3498000000000002E-2</v>
      </c>
      <c r="P61" s="153">
        <v>0</v>
      </c>
      <c r="Q61" s="153">
        <v>0</v>
      </c>
      <c r="R61" s="154" t="s">
        <v>135</v>
      </c>
      <c r="S61" s="154" t="s">
        <v>103</v>
      </c>
      <c r="T61" s="154" t="s">
        <v>103</v>
      </c>
      <c r="U61" s="154">
        <v>0</v>
      </c>
      <c r="V61" s="154">
        <v>0</v>
      </c>
      <c r="W61" s="154"/>
      <c r="X61" s="154" t="s">
        <v>137</v>
      </c>
      <c r="Y61" s="154" t="s">
        <v>105</v>
      </c>
      <c r="Z61" s="148"/>
      <c r="AA61" s="148"/>
      <c r="AB61" s="148"/>
      <c r="AC61" s="148"/>
      <c r="AD61" s="148"/>
      <c r="AE61" s="148"/>
      <c r="AF61" s="148"/>
      <c r="AG61" s="148" t="s">
        <v>138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51"/>
      <c r="B62" s="152"/>
      <c r="C62" s="180" t="s">
        <v>166</v>
      </c>
      <c r="D62" s="155"/>
      <c r="E62" s="156">
        <v>124.28</v>
      </c>
      <c r="F62" s="154"/>
      <c r="G62" s="154"/>
      <c r="H62" s="154"/>
      <c r="I62" s="154"/>
      <c r="J62" s="154"/>
      <c r="K62" s="154"/>
      <c r="L62" s="154"/>
      <c r="M62" s="154"/>
      <c r="N62" s="153"/>
      <c r="O62" s="153"/>
      <c r="P62" s="153"/>
      <c r="Q62" s="153"/>
      <c r="R62" s="154"/>
      <c r="S62" s="154"/>
      <c r="T62" s="154"/>
      <c r="U62" s="154"/>
      <c r="V62" s="154"/>
      <c r="W62" s="154"/>
      <c r="X62" s="154"/>
      <c r="Y62" s="154"/>
      <c r="Z62" s="148"/>
      <c r="AA62" s="148"/>
      <c r="AB62" s="148"/>
      <c r="AC62" s="148"/>
      <c r="AD62" s="148"/>
      <c r="AE62" s="148"/>
      <c r="AF62" s="148"/>
      <c r="AG62" s="148" t="s">
        <v>108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0.399999999999999" x14ac:dyDescent="0.25">
      <c r="A63" s="167">
        <v>21</v>
      </c>
      <c r="B63" s="168" t="s">
        <v>167</v>
      </c>
      <c r="C63" s="179" t="s">
        <v>168</v>
      </c>
      <c r="D63" s="169" t="s">
        <v>102</v>
      </c>
      <c r="E63" s="170">
        <v>40.799999999999997</v>
      </c>
      <c r="F63" s="171">
        <v>0</v>
      </c>
      <c r="G63" s="172">
        <f>E63*F63</f>
        <v>0</v>
      </c>
      <c r="H63" s="154">
        <v>247</v>
      </c>
      <c r="I63" s="154">
        <v>10077.599999999999</v>
      </c>
      <c r="J63" s="154">
        <v>0</v>
      </c>
      <c r="K63" s="154">
        <v>0</v>
      </c>
      <c r="L63" s="154">
        <v>21</v>
      </c>
      <c r="M63" s="154">
        <v>12193.896000000001</v>
      </c>
      <c r="N63" s="153">
        <v>3.5E-4</v>
      </c>
      <c r="O63" s="153">
        <v>1.4279999999999999E-2</v>
      </c>
      <c r="P63" s="153">
        <v>0</v>
      </c>
      <c r="Q63" s="153">
        <v>0</v>
      </c>
      <c r="R63" s="154" t="s">
        <v>135</v>
      </c>
      <c r="S63" s="154" t="s">
        <v>103</v>
      </c>
      <c r="T63" s="154" t="s">
        <v>103</v>
      </c>
      <c r="U63" s="154">
        <v>0</v>
      </c>
      <c r="V63" s="154">
        <v>0</v>
      </c>
      <c r="W63" s="154"/>
      <c r="X63" s="154" t="s">
        <v>137</v>
      </c>
      <c r="Y63" s="154" t="s">
        <v>105</v>
      </c>
      <c r="Z63" s="148"/>
      <c r="AA63" s="148"/>
      <c r="AB63" s="148"/>
      <c r="AC63" s="148"/>
      <c r="AD63" s="148"/>
      <c r="AE63" s="148"/>
      <c r="AF63" s="148"/>
      <c r="AG63" s="148" t="s">
        <v>138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51"/>
      <c r="B64" s="152"/>
      <c r="C64" s="180" t="s">
        <v>169</v>
      </c>
      <c r="D64" s="155"/>
      <c r="E64" s="156">
        <v>40.799999999999997</v>
      </c>
      <c r="F64" s="154"/>
      <c r="G64" s="154"/>
      <c r="H64" s="154"/>
      <c r="I64" s="154"/>
      <c r="J64" s="154"/>
      <c r="K64" s="154"/>
      <c r="L64" s="154"/>
      <c r="M64" s="154"/>
      <c r="N64" s="153"/>
      <c r="O64" s="153"/>
      <c r="P64" s="153"/>
      <c r="Q64" s="153"/>
      <c r="R64" s="154"/>
      <c r="S64" s="154"/>
      <c r="T64" s="154"/>
      <c r="U64" s="154"/>
      <c r="V64" s="154"/>
      <c r="W64" s="154"/>
      <c r="X64" s="154"/>
      <c r="Y64" s="154"/>
      <c r="Z64" s="148"/>
      <c r="AA64" s="148"/>
      <c r="AB64" s="148"/>
      <c r="AC64" s="148"/>
      <c r="AD64" s="148"/>
      <c r="AE64" s="148"/>
      <c r="AF64" s="148"/>
      <c r="AG64" s="148" t="s">
        <v>108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5">
      <c r="A65" s="167">
        <v>22</v>
      </c>
      <c r="B65" s="168" t="s">
        <v>170</v>
      </c>
      <c r="C65" s="179" t="s">
        <v>171</v>
      </c>
      <c r="D65" s="169" t="s">
        <v>156</v>
      </c>
      <c r="E65" s="170">
        <v>136.57142999999999</v>
      </c>
      <c r="F65" s="171">
        <v>0</v>
      </c>
      <c r="G65" s="172">
        <f>E65*F65</f>
        <v>0</v>
      </c>
      <c r="H65" s="154">
        <v>80</v>
      </c>
      <c r="I65" s="154">
        <v>10925.714399999999</v>
      </c>
      <c r="J65" s="154">
        <v>0</v>
      </c>
      <c r="K65" s="154">
        <v>0</v>
      </c>
      <c r="L65" s="154">
        <v>21</v>
      </c>
      <c r="M65" s="154">
        <v>13220.1091</v>
      </c>
      <c r="N65" s="153">
        <v>0</v>
      </c>
      <c r="O65" s="153">
        <v>0</v>
      </c>
      <c r="P65" s="153">
        <v>0</v>
      </c>
      <c r="Q65" s="153">
        <v>0</v>
      </c>
      <c r="R65" s="154"/>
      <c r="S65" s="154" t="s">
        <v>141</v>
      </c>
      <c r="T65" s="154" t="s">
        <v>136</v>
      </c>
      <c r="U65" s="154">
        <v>0</v>
      </c>
      <c r="V65" s="154">
        <v>0</v>
      </c>
      <c r="W65" s="154"/>
      <c r="X65" s="154" t="s">
        <v>137</v>
      </c>
      <c r="Y65" s="154" t="s">
        <v>105</v>
      </c>
      <c r="Z65" s="148"/>
      <c r="AA65" s="148"/>
      <c r="AB65" s="148"/>
      <c r="AC65" s="148"/>
      <c r="AD65" s="148"/>
      <c r="AE65" s="148"/>
      <c r="AF65" s="148"/>
      <c r="AG65" s="148" t="s">
        <v>138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51"/>
      <c r="B66" s="152"/>
      <c r="C66" s="180" t="s">
        <v>157</v>
      </c>
      <c r="D66" s="155"/>
      <c r="E66" s="156">
        <v>136.57142999999999</v>
      </c>
      <c r="F66" s="154"/>
      <c r="G66" s="154"/>
      <c r="H66" s="154"/>
      <c r="I66" s="154"/>
      <c r="J66" s="154"/>
      <c r="K66" s="154"/>
      <c r="L66" s="154"/>
      <c r="M66" s="154"/>
      <c r="N66" s="153"/>
      <c r="O66" s="153"/>
      <c r="P66" s="153"/>
      <c r="Q66" s="153"/>
      <c r="R66" s="154"/>
      <c r="S66" s="154"/>
      <c r="T66" s="154"/>
      <c r="U66" s="154"/>
      <c r="V66" s="154"/>
      <c r="W66" s="154"/>
      <c r="X66" s="154"/>
      <c r="Y66" s="154"/>
      <c r="Z66" s="148"/>
      <c r="AA66" s="148"/>
      <c r="AB66" s="148"/>
      <c r="AC66" s="148"/>
      <c r="AD66" s="148"/>
      <c r="AE66" s="148"/>
      <c r="AF66" s="148"/>
      <c r="AG66" s="148" t="s">
        <v>108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5">
      <c r="A67" s="173">
        <v>23</v>
      </c>
      <c r="B67" s="174" t="s">
        <v>172</v>
      </c>
      <c r="C67" s="181" t="s">
        <v>173</v>
      </c>
      <c r="D67" s="175" t="s">
        <v>0</v>
      </c>
      <c r="E67" s="176">
        <f>SUM(G39:G65)/100</f>
        <v>0</v>
      </c>
      <c r="F67" s="177">
        <v>0</v>
      </c>
      <c r="G67" s="172">
        <f>E67*F67</f>
        <v>0</v>
      </c>
      <c r="H67" s="154">
        <v>0</v>
      </c>
      <c r="I67" s="154">
        <v>0</v>
      </c>
      <c r="J67" s="154">
        <v>11.4</v>
      </c>
      <c r="K67" s="154">
        <v>64296.118560000003</v>
      </c>
      <c r="L67" s="154">
        <v>21</v>
      </c>
      <c r="M67" s="154">
        <v>77798.305200000003</v>
      </c>
      <c r="N67" s="153">
        <v>0</v>
      </c>
      <c r="O67" s="153">
        <v>0</v>
      </c>
      <c r="P67" s="153">
        <v>0</v>
      </c>
      <c r="Q67" s="153">
        <v>0</v>
      </c>
      <c r="R67" s="154"/>
      <c r="S67" s="154" t="s">
        <v>103</v>
      </c>
      <c r="T67" s="154" t="s">
        <v>103</v>
      </c>
      <c r="U67" s="154">
        <v>2.3E-2</v>
      </c>
      <c r="V67" s="154">
        <v>129.72023920000001</v>
      </c>
      <c r="W67" s="154"/>
      <c r="X67" s="154"/>
      <c r="Y67" s="154" t="s">
        <v>105</v>
      </c>
      <c r="Z67" s="148"/>
      <c r="AA67" s="148"/>
      <c r="AB67" s="148"/>
      <c r="AC67" s="148"/>
      <c r="AD67" s="148"/>
      <c r="AE67" s="148"/>
      <c r="AF67" s="148"/>
      <c r="AG67" s="148" t="s">
        <v>119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5">
      <c r="A68" s="161" t="s">
        <v>98</v>
      </c>
      <c r="B68" s="162" t="s">
        <v>65</v>
      </c>
      <c r="C68" s="178" t="s">
        <v>66</v>
      </c>
      <c r="D68" s="163"/>
      <c r="E68" s="164"/>
      <c r="F68" s="165"/>
      <c r="G68" s="166">
        <f>G69</f>
        <v>0</v>
      </c>
      <c r="H68" s="160"/>
      <c r="I68" s="160">
        <v>24856</v>
      </c>
      <c r="J68" s="160"/>
      <c r="K68" s="160">
        <v>0</v>
      </c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AG68" t="s">
        <v>99</v>
      </c>
    </row>
    <row r="69" spans="1:60" x14ac:dyDescent="0.25">
      <c r="A69" s="167">
        <v>24</v>
      </c>
      <c r="B69" s="168" t="s">
        <v>174</v>
      </c>
      <c r="C69" s="179" t="s">
        <v>175</v>
      </c>
      <c r="D69" s="169" t="s">
        <v>176</v>
      </c>
      <c r="E69" s="170">
        <v>95.6</v>
      </c>
      <c r="F69" s="171">
        <v>0</v>
      </c>
      <c r="G69" s="172">
        <f>E69*F69</f>
        <v>0</v>
      </c>
      <c r="H69" s="154">
        <v>260</v>
      </c>
      <c r="I69" s="154">
        <v>24856</v>
      </c>
      <c r="J69" s="154">
        <v>0</v>
      </c>
      <c r="K69" s="154">
        <v>0</v>
      </c>
      <c r="L69" s="154">
        <v>21</v>
      </c>
      <c r="M69" s="154">
        <v>30075.759999999998</v>
      </c>
      <c r="N69" s="153">
        <v>0</v>
      </c>
      <c r="O69" s="153">
        <v>0</v>
      </c>
      <c r="P69" s="153">
        <v>0</v>
      </c>
      <c r="Q69" s="153">
        <v>0</v>
      </c>
      <c r="R69" s="154"/>
      <c r="S69" s="154" t="s">
        <v>141</v>
      </c>
      <c r="T69" s="154" t="s">
        <v>136</v>
      </c>
      <c r="U69" s="154">
        <v>0</v>
      </c>
      <c r="V69" s="154">
        <v>0</v>
      </c>
      <c r="W69" s="154"/>
      <c r="X69" s="154" t="s">
        <v>137</v>
      </c>
      <c r="Y69" s="154" t="s">
        <v>105</v>
      </c>
      <c r="Z69" s="148"/>
      <c r="AA69" s="148"/>
      <c r="AB69" s="148"/>
      <c r="AC69" s="148"/>
      <c r="AD69" s="148"/>
      <c r="AE69" s="148"/>
      <c r="AF69" s="148"/>
      <c r="AG69" s="148" t="s">
        <v>138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51"/>
      <c r="B70" s="152"/>
      <c r="C70" s="180" t="s">
        <v>122</v>
      </c>
      <c r="D70" s="155"/>
      <c r="E70" s="156">
        <v>89.6</v>
      </c>
      <c r="F70" s="154"/>
      <c r="G70" s="154"/>
      <c r="H70" s="154"/>
      <c r="I70" s="154"/>
      <c r="J70" s="154"/>
      <c r="K70" s="154"/>
      <c r="L70" s="154"/>
      <c r="M70" s="154"/>
      <c r="N70" s="153"/>
      <c r="O70" s="153"/>
      <c r="P70" s="153"/>
      <c r="Q70" s="153"/>
      <c r="R70" s="154"/>
      <c r="S70" s="154"/>
      <c r="T70" s="154"/>
      <c r="U70" s="154"/>
      <c r="V70" s="154"/>
      <c r="W70" s="154"/>
      <c r="X70" s="154"/>
      <c r="Y70" s="154"/>
      <c r="Z70" s="148"/>
      <c r="AA70" s="148"/>
      <c r="AB70" s="148"/>
      <c r="AC70" s="148"/>
      <c r="AD70" s="148"/>
      <c r="AE70" s="148"/>
      <c r="AF70" s="148"/>
      <c r="AG70" s="148" t="s">
        <v>108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5">
      <c r="A71" s="151"/>
      <c r="B71" s="152"/>
      <c r="C71" s="180" t="s">
        <v>123</v>
      </c>
      <c r="D71" s="155"/>
      <c r="E71" s="156">
        <v>6</v>
      </c>
      <c r="F71" s="154"/>
      <c r="G71" s="154"/>
      <c r="H71" s="154"/>
      <c r="I71" s="154"/>
      <c r="J71" s="154"/>
      <c r="K71" s="154"/>
      <c r="L71" s="154"/>
      <c r="M71" s="154"/>
      <c r="N71" s="153"/>
      <c r="O71" s="153"/>
      <c r="P71" s="153"/>
      <c r="Q71" s="153"/>
      <c r="R71" s="154"/>
      <c r="S71" s="154"/>
      <c r="T71" s="154"/>
      <c r="U71" s="154"/>
      <c r="V71" s="154"/>
      <c r="W71" s="154"/>
      <c r="X71" s="154"/>
      <c r="Y71" s="154"/>
      <c r="Z71" s="148"/>
      <c r="AA71" s="148"/>
      <c r="AB71" s="148"/>
      <c r="AC71" s="148"/>
      <c r="AD71" s="148"/>
      <c r="AE71" s="148"/>
      <c r="AF71" s="148"/>
      <c r="AG71" s="148" t="s">
        <v>108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5">
      <c r="A72" s="161" t="s">
        <v>98</v>
      </c>
      <c r="B72" s="162" t="s">
        <v>67</v>
      </c>
      <c r="C72" s="178" t="s">
        <v>68</v>
      </c>
      <c r="D72" s="163"/>
      <c r="E72" s="164"/>
      <c r="F72" s="165"/>
      <c r="G72" s="166">
        <f>SUM(G76:G78,G74,G73)</f>
        <v>0</v>
      </c>
      <c r="H72" s="160"/>
      <c r="I72" s="160">
        <v>0</v>
      </c>
      <c r="J72" s="160"/>
      <c r="K72" s="160">
        <v>9781.08</v>
      </c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AG72" t="s">
        <v>99</v>
      </c>
    </row>
    <row r="73" spans="1:60" x14ac:dyDescent="0.25">
      <c r="A73" s="173">
        <v>25</v>
      </c>
      <c r="B73" s="174" t="s">
        <v>177</v>
      </c>
      <c r="C73" s="181" t="s">
        <v>178</v>
      </c>
      <c r="D73" s="175" t="s">
        <v>118</v>
      </c>
      <c r="E73" s="176">
        <v>2.54583</v>
      </c>
      <c r="F73" s="177">
        <v>0</v>
      </c>
      <c r="G73" s="172">
        <f t="shared" ref="G73:G74" si="0">E73*F73</f>
        <v>0</v>
      </c>
      <c r="H73" s="154">
        <v>0</v>
      </c>
      <c r="I73" s="154">
        <v>0</v>
      </c>
      <c r="J73" s="154">
        <v>450</v>
      </c>
      <c r="K73" s="154">
        <v>1145.6234999999999</v>
      </c>
      <c r="L73" s="154">
        <v>21</v>
      </c>
      <c r="M73" s="154">
        <v>1386.2001999999998</v>
      </c>
      <c r="N73" s="153">
        <v>0</v>
      </c>
      <c r="O73" s="153">
        <v>0</v>
      </c>
      <c r="P73" s="153">
        <v>0</v>
      </c>
      <c r="Q73" s="153">
        <v>0</v>
      </c>
      <c r="R73" s="154"/>
      <c r="S73" s="154" t="s">
        <v>103</v>
      </c>
      <c r="T73" s="154" t="s">
        <v>136</v>
      </c>
      <c r="U73" s="154">
        <v>0.93300000000000005</v>
      </c>
      <c r="V73" s="154">
        <v>2.3752593900000001</v>
      </c>
      <c r="W73" s="154"/>
      <c r="X73" s="154" t="s">
        <v>179</v>
      </c>
      <c r="Y73" s="154" t="s">
        <v>105</v>
      </c>
      <c r="Z73" s="148"/>
      <c r="AA73" s="148"/>
      <c r="AB73" s="148"/>
      <c r="AC73" s="148"/>
      <c r="AD73" s="148"/>
      <c r="AE73" s="148"/>
      <c r="AF73" s="148"/>
      <c r="AG73" s="148" t="s">
        <v>180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5">
      <c r="A74" s="167">
        <v>26</v>
      </c>
      <c r="B74" s="168" t="s">
        <v>181</v>
      </c>
      <c r="C74" s="179" t="s">
        <v>182</v>
      </c>
      <c r="D74" s="169" t="s">
        <v>118</v>
      </c>
      <c r="E74" s="170">
        <v>2.54583</v>
      </c>
      <c r="F74" s="171">
        <v>0</v>
      </c>
      <c r="G74" s="172">
        <f t="shared" si="0"/>
        <v>0</v>
      </c>
      <c r="H74" s="154">
        <v>0</v>
      </c>
      <c r="I74" s="154">
        <v>0</v>
      </c>
      <c r="J74" s="154">
        <v>350</v>
      </c>
      <c r="K74" s="154">
        <v>891.04050000000007</v>
      </c>
      <c r="L74" s="154">
        <v>21</v>
      </c>
      <c r="M74" s="154">
        <v>1078.1584</v>
      </c>
      <c r="N74" s="153">
        <v>0</v>
      </c>
      <c r="O74" s="153">
        <v>0</v>
      </c>
      <c r="P74" s="153">
        <v>0</v>
      </c>
      <c r="Q74" s="153">
        <v>0</v>
      </c>
      <c r="R74" s="154"/>
      <c r="S74" s="154" t="s">
        <v>103</v>
      </c>
      <c r="T74" s="154" t="s">
        <v>136</v>
      </c>
      <c r="U74" s="154">
        <v>0.49</v>
      </c>
      <c r="V74" s="154">
        <v>1.2474567000000001</v>
      </c>
      <c r="W74" s="154"/>
      <c r="X74" s="154" t="s">
        <v>179</v>
      </c>
      <c r="Y74" s="154" t="s">
        <v>105</v>
      </c>
      <c r="Z74" s="148"/>
      <c r="AA74" s="148"/>
      <c r="AB74" s="148"/>
      <c r="AC74" s="148"/>
      <c r="AD74" s="148"/>
      <c r="AE74" s="148"/>
      <c r="AF74" s="148"/>
      <c r="AG74" s="148" t="s">
        <v>180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51"/>
      <c r="B75" s="152"/>
      <c r="C75" s="248" t="s">
        <v>183</v>
      </c>
      <c r="D75" s="249"/>
      <c r="E75" s="249"/>
      <c r="F75" s="249"/>
      <c r="G75" s="249"/>
      <c r="H75" s="154"/>
      <c r="I75" s="154"/>
      <c r="J75" s="154"/>
      <c r="K75" s="154"/>
      <c r="L75" s="154"/>
      <c r="M75" s="154"/>
      <c r="N75" s="153"/>
      <c r="O75" s="153"/>
      <c r="P75" s="153"/>
      <c r="Q75" s="153"/>
      <c r="R75" s="154"/>
      <c r="S75" s="154"/>
      <c r="T75" s="154"/>
      <c r="U75" s="154"/>
      <c r="V75" s="154"/>
      <c r="W75" s="154"/>
      <c r="X75" s="154"/>
      <c r="Y75" s="154"/>
      <c r="Z75" s="148"/>
      <c r="AA75" s="148"/>
      <c r="AB75" s="148"/>
      <c r="AC75" s="148"/>
      <c r="AD75" s="148"/>
      <c r="AE75" s="148"/>
      <c r="AF75" s="148"/>
      <c r="AG75" s="148" t="s">
        <v>184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5">
      <c r="A76" s="173">
        <v>27</v>
      </c>
      <c r="B76" s="174" t="s">
        <v>185</v>
      </c>
      <c r="C76" s="181" t="s">
        <v>186</v>
      </c>
      <c r="D76" s="175" t="s">
        <v>118</v>
      </c>
      <c r="E76" s="176">
        <v>48.370730000000002</v>
      </c>
      <c r="F76" s="177">
        <v>0</v>
      </c>
      <c r="G76" s="172">
        <f t="shared" ref="G76:G78" si="1">E76*F76</f>
        <v>0</v>
      </c>
      <c r="H76" s="154">
        <v>0</v>
      </c>
      <c r="I76" s="154">
        <v>0</v>
      </c>
      <c r="J76" s="154">
        <v>36</v>
      </c>
      <c r="K76" s="154">
        <v>1741.34628</v>
      </c>
      <c r="L76" s="154">
        <v>21</v>
      </c>
      <c r="M76" s="154">
        <v>2107.0335</v>
      </c>
      <c r="N76" s="153">
        <v>0</v>
      </c>
      <c r="O76" s="153">
        <v>0</v>
      </c>
      <c r="P76" s="153">
        <v>0</v>
      </c>
      <c r="Q76" s="153">
        <v>0</v>
      </c>
      <c r="R76" s="154"/>
      <c r="S76" s="154" t="s">
        <v>103</v>
      </c>
      <c r="T76" s="154" t="s">
        <v>136</v>
      </c>
      <c r="U76" s="154">
        <v>0</v>
      </c>
      <c r="V76" s="154">
        <v>0</v>
      </c>
      <c r="W76" s="154"/>
      <c r="X76" s="154" t="s">
        <v>179</v>
      </c>
      <c r="Y76" s="154" t="s">
        <v>105</v>
      </c>
      <c r="Z76" s="148"/>
      <c r="AA76" s="148"/>
      <c r="AB76" s="148"/>
      <c r="AC76" s="148"/>
      <c r="AD76" s="148"/>
      <c r="AE76" s="148"/>
      <c r="AF76" s="148"/>
      <c r="AG76" s="148" t="s">
        <v>180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x14ac:dyDescent="0.25">
      <c r="A77" s="173">
        <v>28</v>
      </c>
      <c r="B77" s="174" t="s">
        <v>187</v>
      </c>
      <c r="C77" s="181" t="s">
        <v>188</v>
      </c>
      <c r="D77" s="175" t="s">
        <v>118</v>
      </c>
      <c r="E77" s="176">
        <v>2.54583</v>
      </c>
      <c r="F77" s="177">
        <v>0</v>
      </c>
      <c r="G77" s="172">
        <f t="shared" si="1"/>
        <v>0</v>
      </c>
      <c r="H77" s="154">
        <v>0</v>
      </c>
      <c r="I77" s="154">
        <v>0</v>
      </c>
      <c r="J77" s="154">
        <v>400</v>
      </c>
      <c r="K77" s="154">
        <v>1018.332</v>
      </c>
      <c r="L77" s="154">
        <v>21</v>
      </c>
      <c r="M77" s="154">
        <v>1232.1793</v>
      </c>
      <c r="N77" s="153">
        <v>0</v>
      </c>
      <c r="O77" s="153">
        <v>0</v>
      </c>
      <c r="P77" s="153">
        <v>0</v>
      </c>
      <c r="Q77" s="153">
        <v>0</v>
      </c>
      <c r="R77" s="154"/>
      <c r="S77" s="154" t="s">
        <v>103</v>
      </c>
      <c r="T77" s="154" t="s">
        <v>136</v>
      </c>
      <c r="U77" s="154">
        <v>0.94199999999999995</v>
      </c>
      <c r="V77" s="154">
        <v>2.3981718599999997</v>
      </c>
      <c r="W77" s="154"/>
      <c r="X77" s="154" t="s">
        <v>179</v>
      </c>
      <c r="Y77" s="154" t="s">
        <v>105</v>
      </c>
      <c r="Z77" s="148"/>
      <c r="AA77" s="148"/>
      <c r="AB77" s="148"/>
      <c r="AC77" s="148"/>
      <c r="AD77" s="148"/>
      <c r="AE77" s="148"/>
      <c r="AF77" s="148"/>
      <c r="AG77" s="148" t="s">
        <v>180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0.399999999999999" x14ac:dyDescent="0.25">
      <c r="A78" s="173">
        <v>29</v>
      </c>
      <c r="B78" s="174" t="s">
        <v>189</v>
      </c>
      <c r="C78" s="181" t="s">
        <v>190</v>
      </c>
      <c r="D78" s="175" t="s">
        <v>118</v>
      </c>
      <c r="E78" s="176">
        <v>2.54583</v>
      </c>
      <c r="F78" s="177">
        <v>0</v>
      </c>
      <c r="G78" s="172">
        <f t="shared" si="1"/>
        <v>0</v>
      </c>
      <c r="H78" s="154">
        <v>0</v>
      </c>
      <c r="I78" s="154">
        <v>0</v>
      </c>
      <c r="J78" s="154">
        <v>1958</v>
      </c>
      <c r="K78" s="154">
        <v>4984.7351399999998</v>
      </c>
      <c r="L78" s="154">
        <v>21</v>
      </c>
      <c r="M78" s="154">
        <v>6031.5353999999998</v>
      </c>
      <c r="N78" s="153">
        <v>0</v>
      </c>
      <c r="O78" s="153">
        <v>0</v>
      </c>
      <c r="P78" s="153">
        <v>0</v>
      </c>
      <c r="Q78" s="153">
        <v>0</v>
      </c>
      <c r="R78" s="154"/>
      <c r="S78" s="154" t="s">
        <v>103</v>
      </c>
      <c r="T78" s="154" t="s">
        <v>103</v>
      </c>
      <c r="U78" s="154">
        <v>0</v>
      </c>
      <c r="V78" s="154">
        <v>0</v>
      </c>
      <c r="W78" s="154"/>
      <c r="X78" s="154" t="s">
        <v>179</v>
      </c>
      <c r="Y78" s="154" t="s">
        <v>105</v>
      </c>
      <c r="Z78" s="148"/>
      <c r="AA78" s="148"/>
      <c r="AB78" s="148"/>
      <c r="AC78" s="148"/>
      <c r="AD78" s="148"/>
      <c r="AE78" s="148"/>
      <c r="AF78" s="148"/>
      <c r="AG78" s="148" t="s">
        <v>180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5">
      <c r="A79" s="161" t="s">
        <v>98</v>
      </c>
      <c r="B79" s="162" t="s">
        <v>70</v>
      </c>
      <c r="C79" s="178" t="s">
        <v>29</v>
      </c>
      <c r="D79" s="163"/>
      <c r="E79" s="164"/>
      <c r="F79" s="165"/>
      <c r="G79" s="166">
        <f>SUM(G80:G84)</f>
        <v>0</v>
      </c>
      <c r="H79" s="160"/>
      <c r="I79" s="160">
        <v>0</v>
      </c>
      <c r="J79" s="160"/>
      <c r="K79" s="160">
        <v>20000</v>
      </c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AG79" t="s">
        <v>99</v>
      </c>
    </row>
    <row r="80" spans="1:60" x14ac:dyDescent="0.25">
      <c r="A80" s="173">
        <v>30</v>
      </c>
      <c r="B80" s="174" t="s">
        <v>191</v>
      </c>
      <c r="C80" s="181" t="s">
        <v>192</v>
      </c>
      <c r="D80" s="175" t="s">
        <v>193</v>
      </c>
      <c r="E80" s="176">
        <v>1</v>
      </c>
      <c r="F80" s="177">
        <v>0</v>
      </c>
      <c r="G80" s="172">
        <f t="shared" ref="G80:G84" si="2">E80*F80</f>
        <v>0</v>
      </c>
      <c r="H80" s="154">
        <v>0</v>
      </c>
      <c r="I80" s="154">
        <v>0</v>
      </c>
      <c r="J80" s="154">
        <v>8000</v>
      </c>
      <c r="K80" s="154">
        <v>8000</v>
      </c>
      <c r="L80" s="154">
        <v>21</v>
      </c>
      <c r="M80" s="154">
        <v>9680</v>
      </c>
      <c r="N80" s="153">
        <v>0</v>
      </c>
      <c r="O80" s="153">
        <v>0</v>
      </c>
      <c r="P80" s="153">
        <v>0</v>
      </c>
      <c r="Q80" s="153">
        <v>0</v>
      </c>
      <c r="R80" s="154"/>
      <c r="S80" s="154" t="s">
        <v>141</v>
      </c>
      <c r="T80" s="154" t="s">
        <v>136</v>
      </c>
      <c r="U80" s="154">
        <v>0</v>
      </c>
      <c r="V80" s="154">
        <v>0</v>
      </c>
      <c r="W80" s="154"/>
      <c r="X80" s="154" t="s">
        <v>104</v>
      </c>
      <c r="Y80" s="154" t="s">
        <v>105</v>
      </c>
      <c r="Z80" s="148"/>
      <c r="AA80" s="148"/>
      <c r="AB80" s="148"/>
      <c r="AC80" s="148"/>
      <c r="AD80" s="148"/>
      <c r="AE80" s="148"/>
      <c r="AF80" s="148"/>
      <c r="AG80" s="148" t="s">
        <v>106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5">
      <c r="A81" s="173">
        <v>31</v>
      </c>
      <c r="B81" s="174" t="s">
        <v>194</v>
      </c>
      <c r="C81" s="181" t="s">
        <v>195</v>
      </c>
      <c r="D81" s="175" t="s">
        <v>193</v>
      </c>
      <c r="E81" s="176">
        <v>1</v>
      </c>
      <c r="F81" s="177">
        <v>0</v>
      </c>
      <c r="G81" s="172">
        <f t="shared" si="2"/>
        <v>0</v>
      </c>
      <c r="H81" s="154">
        <v>0</v>
      </c>
      <c r="I81" s="154">
        <v>0</v>
      </c>
      <c r="J81" s="154">
        <v>4000</v>
      </c>
      <c r="K81" s="154">
        <v>4000</v>
      </c>
      <c r="L81" s="154">
        <v>21</v>
      </c>
      <c r="M81" s="154">
        <v>4840</v>
      </c>
      <c r="N81" s="153">
        <v>0</v>
      </c>
      <c r="O81" s="153">
        <v>0</v>
      </c>
      <c r="P81" s="153">
        <v>0</v>
      </c>
      <c r="Q81" s="153">
        <v>0</v>
      </c>
      <c r="R81" s="154"/>
      <c r="S81" s="154" t="s">
        <v>141</v>
      </c>
      <c r="T81" s="154" t="s">
        <v>136</v>
      </c>
      <c r="U81" s="154">
        <v>0</v>
      </c>
      <c r="V81" s="154">
        <v>0</v>
      </c>
      <c r="W81" s="154"/>
      <c r="X81" s="154" t="s">
        <v>104</v>
      </c>
      <c r="Y81" s="154" t="s">
        <v>105</v>
      </c>
      <c r="Z81" s="148"/>
      <c r="AA81" s="148"/>
      <c r="AB81" s="148"/>
      <c r="AC81" s="148"/>
      <c r="AD81" s="148"/>
      <c r="AE81" s="148"/>
      <c r="AF81" s="148"/>
      <c r="AG81" s="148" t="s">
        <v>106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5">
      <c r="A82" s="173">
        <v>32</v>
      </c>
      <c r="B82" s="174" t="s">
        <v>196</v>
      </c>
      <c r="C82" s="181" t="s">
        <v>197</v>
      </c>
      <c r="D82" s="175" t="s">
        <v>193</v>
      </c>
      <c r="E82" s="176">
        <v>1</v>
      </c>
      <c r="F82" s="177">
        <v>0</v>
      </c>
      <c r="G82" s="172">
        <f t="shared" si="2"/>
        <v>0</v>
      </c>
      <c r="H82" s="154">
        <v>0</v>
      </c>
      <c r="I82" s="154">
        <v>0</v>
      </c>
      <c r="J82" s="154">
        <v>4000</v>
      </c>
      <c r="K82" s="154">
        <v>4000</v>
      </c>
      <c r="L82" s="154">
        <v>21</v>
      </c>
      <c r="M82" s="154">
        <v>4840</v>
      </c>
      <c r="N82" s="153">
        <v>0</v>
      </c>
      <c r="O82" s="153">
        <v>0</v>
      </c>
      <c r="P82" s="153">
        <v>0</v>
      </c>
      <c r="Q82" s="153">
        <v>0</v>
      </c>
      <c r="R82" s="154"/>
      <c r="S82" s="154" t="s">
        <v>141</v>
      </c>
      <c r="T82" s="154" t="s">
        <v>136</v>
      </c>
      <c r="U82" s="154">
        <v>0</v>
      </c>
      <c r="V82" s="154">
        <v>0</v>
      </c>
      <c r="W82" s="154"/>
      <c r="X82" s="154" t="s">
        <v>104</v>
      </c>
      <c r="Y82" s="154" t="s">
        <v>105</v>
      </c>
      <c r="Z82" s="148"/>
      <c r="AA82" s="148"/>
      <c r="AB82" s="148"/>
      <c r="AC82" s="148"/>
      <c r="AD82" s="148"/>
      <c r="AE82" s="148"/>
      <c r="AF82" s="148"/>
      <c r="AG82" s="148" t="s">
        <v>106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5">
      <c r="A83" s="173">
        <v>33</v>
      </c>
      <c r="B83" s="174" t="s">
        <v>198</v>
      </c>
      <c r="C83" s="181" t="s">
        <v>199</v>
      </c>
      <c r="D83" s="175" t="s">
        <v>193</v>
      </c>
      <c r="E83" s="176">
        <v>1</v>
      </c>
      <c r="F83" s="177">
        <v>0</v>
      </c>
      <c r="G83" s="172">
        <f t="shared" si="2"/>
        <v>0</v>
      </c>
      <c r="H83" s="154">
        <v>0</v>
      </c>
      <c r="I83" s="154">
        <v>0</v>
      </c>
      <c r="J83" s="154">
        <v>2000</v>
      </c>
      <c r="K83" s="154">
        <v>2000</v>
      </c>
      <c r="L83" s="154">
        <v>21</v>
      </c>
      <c r="M83" s="154">
        <v>2420</v>
      </c>
      <c r="N83" s="153">
        <v>0</v>
      </c>
      <c r="O83" s="153">
        <v>0</v>
      </c>
      <c r="P83" s="153">
        <v>0</v>
      </c>
      <c r="Q83" s="153">
        <v>0</v>
      </c>
      <c r="R83" s="154"/>
      <c r="S83" s="154" t="s">
        <v>141</v>
      </c>
      <c r="T83" s="154" t="s">
        <v>136</v>
      </c>
      <c r="U83" s="154">
        <v>0</v>
      </c>
      <c r="V83" s="154">
        <v>0</v>
      </c>
      <c r="W83" s="154"/>
      <c r="X83" s="154" t="s">
        <v>104</v>
      </c>
      <c r="Y83" s="154" t="s">
        <v>105</v>
      </c>
      <c r="Z83" s="148"/>
      <c r="AA83" s="148"/>
      <c r="AB83" s="148"/>
      <c r="AC83" s="148"/>
      <c r="AD83" s="148"/>
      <c r="AE83" s="148"/>
      <c r="AF83" s="148"/>
      <c r="AG83" s="148" t="s">
        <v>106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5">
      <c r="A84" s="167">
        <v>34</v>
      </c>
      <c r="B84" s="168" t="s">
        <v>200</v>
      </c>
      <c r="C84" s="179" t="s">
        <v>201</v>
      </c>
      <c r="D84" s="169" t="s">
        <v>193</v>
      </c>
      <c r="E84" s="170">
        <v>1</v>
      </c>
      <c r="F84" s="171">
        <v>0</v>
      </c>
      <c r="G84" s="172">
        <f t="shared" si="2"/>
        <v>0</v>
      </c>
      <c r="H84" s="154">
        <v>0</v>
      </c>
      <c r="I84" s="154">
        <v>0</v>
      </c>
      <c r="J84" s="154">
        <v>2000</v>
      </c>
      <c r="K84" s="154">
        <v>2000</v>
      </c>
      <c r="L84" s="154">
        <v>21</v>
      </c>
      <c r="M84" s="154">
        <v>2420</v>
      </c>
      <c r="N84" s="153">
        <v>0</v>
      </c>
      <c r="O84" s="153">
        <v>0</v>
      </c>
      <c r="P84" s="153">
        <v>0</v>
      </c>
      <c r="Q84" s="153">
        <v>0</v>
      </c>
      <c r="R84" s="154"/>
      <c r="S84" s="154" t="s">
        <v>103</v>
      </c>
      <c r="T84" s="154" t="s">
        <v>136</v>
      </c>
      <c r="U84" s="154">
        <v>0</v>
      </c>
      <c r="V84" s="154">
        <v>0</v>
      </c>
      <c r="W84" s="154"/>
      <c r="X84" s="154" t="s">
        <v>202</v>
      </c>
      <c r="Y84" s="154" t="s">
        <v>105</v>
      </c>
      <c r="Z84" s="148"/>
      <c r="AA84" s="148"/>
      <c r="AB84" s="148"/>
      <c r="AC84" s="148"/>
      <c r="AD84" s="148"/>
      <c r="AE84" s="148"/>
      <c r="AF84" s="148"/>
      <c r="AG84" s="148" t="s">
        <v>203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5">
      <c r="A85" s="3"/>
      <c r="B85" s="4"/>
      <c r="C85" s="183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15</v>
      </c>
      <c r="AF85">
        <v>21</v>
      </c>
      <c r="AG85" t="s">
        <v>84</v>
      </c>
    </row>
    <row r="86" spans="1:60" x14ac:dyDescent="0.25">
      <c r="C86" s="184"/>
      <c r="D86" s="10"/>
      <c r="AG86" t="s">
        <v>204</v>
      </c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5">
    <mergeCell ref="A1:G1"/>
    <mergeCell ref="C2:G2"/>
    <mergeCell ref="C3:G3"/>
    <mergeCell ref="C4:G4"/>
    <mergeCell ref="C75:G7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O-23-01 R-23-01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'O-23-01 R-23-01 Pol'!Názvy_tisku</vt:lpstr>
      <vt:lpstr>oadresa</vt:lpstr>
      <vt:lpstr>Stavba!Objednatel</vt:lpstr>
      <vt:lpstr>Stavba!Objekt</vt:lpstr>
      <vt:lpstr>'O-23-01 R-23-01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Šnajdrová Stanislava, Ing.</cp:lastModifiedBy>
  <cp:lastPrinted>2019-03-19T12:27:02Z</cp:lastPrinted>
  <dcterms:created xsi:type="dcterms:W3CDTF">2009-04-08T07:15:50Z</dcterms:created>
  <dcterms:modified xsi:type="dcterms:W3CDTF">2023-04-26T12:52:27Z</dcterms:modified>
</cp:coreProperties>
</file>