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nduchpavel\Downloads\"/>
    </mc:Choice>
  </mc:AlternateContent>
  <bookViews>
    <workbookView xWindow="0" yWindow="0" windowWidth="28800" windowHeight="1230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Pol'!$A$1:$U$195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85" i="12" l="1"/>
  <c r="F39" i="1" s="1"/>
  <c r="F9" i="12"/>
  <c r="G9" i="12" s="1"/>
  <c r="G8" i="12" s="1"/>
  <c r="I49" i="1" s="1"/>
  <c r="I9" i="12"/>
  <c r="I8" i="12" s="1"/>
  <c r="K9" i="12"/>
  <c r="K8" i="12" s="1"/>
  <c r="O9" i="12"/>
  <c r="O8" i="12" s="1"/>
  <c r="Q9" i="12"/>
  <c r="Q8" i="12" s="1"/>
  <c r="U9" i="12"/>
  <c r="U8" i="12" s="1"/>
  <c r="F12" i="12"/>
  <c r="G12" i="12"/>
  <c r="M12" i="12" s="1"/>
  <c r="I12" i="12"/>
  <c r="I11" i="12" s="1"/>
  <c r="K12" i="12"/>
  <c r="K11" i="12" s="1"/>
  <c r="O12" i="12"/>
  <c r="Q12" i="12"/>
  <c r="U12" i="12"/>
  <c r="U11" i="12" s="1"/>
  <c r="F15" i="12"/>
  <c r="G15" i="12" s="1"/>
  <c r="M15" i="12" s="1"/>
  <c r="I15" i="12"/>
  <c r="K15" i="12"/>
  <c r="O15" i="12"/>
  <c r="O11" i="12" s="1"/>
  <c r="Q15" i="12"/>
  <c r="U15" i="12"/>
  <c r="F17" i="12"/>
  <c r="G17" i="12"/>
  <c r="M17" i="12" s="1"/>
  <c r="I17" i="12"/>
  <c r="K17" i="12"/>
  <c r="O17" i="12"/>
  <c r="Q17" i="12"/>
  <c r="U17" i="12"/>
  <c r="F21" i="12"/>
  <c r="G21" i="12"/>
  <c r="G20" i="12" s="1"/>
  <c r="I51" i="1" s="1"/>
  <c r="I21" i="12"/>
  <c r="I20" i="12" s="1"/>
  <c r="K21" i="12"/>
  <c r="K20" i="12" s="1"/>
  <c r="O21" i="12"/>
  <c r="O20" i="12" s="1"/>
  <c r="Q21" i="12"/>
  <c r="Q20" i="12" s="1"/>
  <c r="U21" i="12"/>
  <c r="U20" i="12" s="1"/>
  <c r="F26" i="12"/>
  <c r="G26" i="12"/>
  <c r="M26" i="12" s="1"/>
  <c r="M25" i="12" s="1"/>
  <c r="I26" i="12"/>
  <c r="I25" i="12" s="1"/>
  <c r="K26" i="12"/>
  <c r="K25" i="12" s="1"/>
  <c r="O26" i="12"/>
  <c r="O25" i="12" s="1"/>
  <c r="Q26" i="12"/>
  <c r="Q25" i="12" s="1"/>
  <c r="U26" i="12"/>
  <c r="U25" i="12" s="1"/>
  <c r="F28" i="12"/>
  <c r="G28" i="12" s="1"/>
  <c r="I28" i="12"/>
  <c r="K28" i="12"/>
  <c r="O28" i="12"/>
  <c r="O27" i="12" s="1"/>
  <c r="Q28" i="12"/>
  <c r="U28" i="12"/>
  <c r="F33" i="12"/>
  <c r="G33" i="12" s="1"/>
  <c r="M33" i="12" s="1"/>
  <c r="I33" i="12"/>
  <c r="K33" i="12"/>
  <c r="O33" i="12"/>
  <c r="Q33" i="12"/>
  <c r="U33" i="12"/>
  <c r="F39" i="12"/>
  <c r="G39" i="12" s="1"/>
  <c r="I39" i="12"/>
  <c r="K39" i="12"/>
  <c r="M39" i="12"/>
  <c r="O39" i="12"/>
  <c r="Q39" i="12"/>
  <c r="U39" i="12"/>
  <c r="F45" i="12"/>
  <c r="G45" i="12" s="1"/>
  <c r="M45" i="12" s="1"/>
  <c r="I45" i="12"/>
  <c r="K45" i="12"/>
  <c r="O45" i="12"/>
  <c r="Q45" i="12"/>
  <c r="U45" i="12"/>
  <c r="F47" i="12"/>
  <c r="G47" i="12" s="1"/>
  <c r="M47" i="12" s="1"/>
  <c r="I47" i="12"/>
  <c r="K47" i="12"/>
  <c r="O47" i="12"/>
  <c r="Q47" i="12"/>
  <c r="U47" i="12"/>
  <c r="F51" i="12"/>
  <c r="G51" i="12" s="1"/>
  <c r="M51" i="12" s="1"/>
  <c r="I51" i="12"/>
  <c r="I50" i="12" s="1"/>
  <c r="K51" i="12"/>
  <c r="K50" i="12" s="1"/>
  <c r="O51" i="12"/>
  <c r="O50" i="12" s="1"/>
  <c r="Q51" i="12"/>
  <c r="U51" i="12"/>
  <c r="U50" i="12" s="1"/>
  <c r="F57" i="12"/>
  <c r="G57" i="12"/>
  <c r="M57" i="12" s="1"/>
  <c r="I57" i="12"/>
  <c r="K57" i="12"/>
  <c r="O57" i="12"/>
  <c r="Q57" i="12"/>
  <c r="U57" i="12"/>
  <c r="F66" i="12"/>
  <c r="G66" i="12"/>
  <c r="G65" i="12" s="1"/>
  <c r="I55" i="1" s="1"/>
  <c r="I66" i="12"/>
  <c r="I65" i="12" s="1"/>
  <c r="K66" i="12"/>
  <c r="O66" i="12"/>
  <c r="O65" i="12" s="1"/>
  <c r="Q66" i="12"/>
  <c r="U66" i="12"/>
  <c r="U65" i="12" s="1"/>
  <c r="F67" i="12"/>
  <c r="G67" i="12"/>
  <c r="M67" i="12" s="1"/>
  <c r="I67" i="12"/>
  <c r="K67" i="12"/>
  <c r="O67" i="12"/>
  <c r="Q67" i="12"/>
  <c r="U67" i="12"/>
  <c r="F69" i="12"/>
  <c r="G69" i="12" s="1"/>
  <c r="I69" i="12"/>
  <c r="K69" i="12"/>
  <c r="O69" i="12"/>
  <c r="Q69" i="12"/>
  <c r="U69" i="12"/>
  <c r="F72" i="12"/>
  <c r="G72" i="12" s="1"/>
  <c r="M72" i="12" s="1"/>
  <c r="I72" i="12"/>
  <c r="K72" i="12"/>
  <c r="O72" i="12"/>
  <c r="Q72" i="12"/>
  <c r="U72" i="12"/>
  <c r="U68" i="12" s="1"/>
  <c r="F73" i="12"/>
  <c r="G73" i="12" s="1"/>
  <c r="M73" i="12" s="1"/>
  <c r="I73" i="12"/>
  <c r="K73" i="12"/>
  <c r="O73" i="12"/>
  <c r="Q73" i="12"/>
  <c r="U73" i="12"/>
  <c r="F75" i="12"/>
  <c r="G75" i="12" s="1"/>
  <c r="G74" i="12" s="1"/>
  <c r="I57" i="1" s="1"/>
  <c r="I75" i="12"/>
  <c r="I74" i="12" s="1"/>
  <c r="K75" i="12"/>
  <c r="K74" i="12" s="1"/>
  <c r="O75" i="12"/>
  <c r="O74" i="12" s="1"/>
  <c r="Q75" i="12"/>
  <c r="Q74" i="12" s="1"/>
  <c r="U75" i="12"/>
  <c r="U74" i="12" s="1"/>
  <c r="G82" i="12"/>
  <c r="I58" i="1" s="1"/>
  <c r="F83" i="12"/>
  <c r="G83" i="12"/>
  <c r="M83" i="12" s="1"/>
  <c r="M82" i="12" s="1"/>
  <c r="I83" i="12"/>
  <c r="I82" i="12" s="1"/>
  <c r="K83" i="12"/>
  <c r="K82" i="12" s="1"/>
  <c r="O83" i="12"/>
  <c r="O82" i="12" s="1"/>
  <c r="Q83" i="12"/>
  <c r="Q82" i="12" s="1"/>
  <c r="U83" i="12"/>
  <c r="U82" i="12" s="1"/>
  <c r="F87" i="12"/>
  <c r="G87" i="12" s="1"/>
  <c r="M87" i="12" s="1"/>
  <c r="I87" i="12"/>
  <c r="K87" i="12"/>
  <c r="O87" i="12"/>
  <c r="Q87" i="12"/>
  <c r="U87" i="12"/>
  <c r="F88" i="12"/>
  <c r="G88" i="12"/>
  <c r="M88" i="12" s="1"/>
  <c r="I88" i="12"/>
  <c r="K88" i="12"/>
  <c r="O88" i="12"/>
  <c r="Q88" i="12"/>
  <c r="U88" i="12"/>
  <c r="F89" i="12"/>
  <c r="G89" i="12"/>
  <c r="M89" i="12" s="1"/>
  <c r="I89" i="12"/>
  <c r="K89" i="12"/>
  <c r="O89" i="12"/>
  <c r="Q89" i="12"/>
  <c r="U89" i="12"/>
  <c r="F90" i="12"/>
  <c r="G90" i="12"/>
  <c r="M90" i="12" s="1"/>
  <c r="I90" i="12"/>
  <c r="K90" i="12"/>
  <c r="O90" i="12"/>
  <c r="Q90" i="12"/>
  <c r="U90" i="12"/>
  <c r="F92" i="12"/>
  <c r="G92" i="12" s="1"/>
  <c r="M92" i="12" s="1"/>
  <c r="I92" i="12"/>
  <c r="K92" i="12"/>
  <c r="O92" i="12"/>
  <c r="Q92" i="12"/>
  <c r="U92" i="12"/>
  <c r="F93" i="12"/>
  <c r="G93" i="12"/>
  <c r="M93" i="12" s="1"/>
  <c r="I93" i="12"/>
  <c r="K93" i="12"/>
  <c r="O93" i="12"/>
  <c r="Q93" i="12"/>
  <c r="U93" i="12"/>
  <c r="F94" i="12"/>
  <c r="G94" i="12"/>
  <c r="M94" i="12" s="1"/>
  <c r="I94" i="12"/>
  <c r="K94" i="12"/>
  <c r="O94" i="12"/>
  <c r="Q94" i="12"/>
  <c r="U94" i="12"/>
  <c r="F95" i="12"/>
  <c r="G95" i="12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/>
  <c r="M97" i="12" s="1"/>
  <c r="I97" i="12"/>
  <c r="K97" i="12"/>
  <c r="O97" i="12"/>
  <c r="Q97" i="12"/>
  <c r="U97" i="12"/>
  <c r="F99" i="12"/>
  <c r="G99" i="12" s="1"/>
  <c r="I99" i="12"/>
  <c r="K99" i="12"/>
  <c r="O99" i="12"/>
  <c r="Q99" i="12"/>
  <c r="U99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6" i="12"/>
  <c r="G106" i="12" s="1"/>
  <c r="I106" i="12"/>
  <c r="K106" i="12"/>
  <c r="O106" i="12"/>
  <c r="Q106" i="12"/>
  <c r="U106" i="12"/>
  <c r="F110" i="12"/>
  <c r="G110" i="12" s="1"/>
  <c r="M110" i="12" s="1"/>
  <c r="I110" i="12"/>
  <c r="K110" i="12"/>
  <c r="O110" i="12"/>
  <c r="Q110" i="12"/>
  <c r="U110" i="12"/>
  <c r="F114" i="12"/>
  <c r="G114" i="12" s="1"/>
  <c r="M114" i="12" s="1"/>
  <c r="I114" i="12"/>
  <c r="K114" i="12"/>
  <c r="O114" i="12"/>
  <c r="Q114" i="12"/>
  <c r="U114" i="12"/>
  <c r="F118" i="12"/>
  <c r="G118" i="12" s="1"/>
  <c r="M118" i="12" s="1"/>
  <c r="I118" i="12"/>
  <c r="K118" i="12"/>
  <c r="O118" i="12"/>
  <c r="Q118" i="12"/>
  <c r="U118" i="12"/>
  <c r="F123" i="12"/>
  <c r="G123" i="12" s="1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6" i="12"/>
  <c r="G126" i="12"/>
  <c r="M126" i="12" s="1"/>
  <c r="I126" i="12"/>
  <c r="K126" i="12"/>
  <c r="O126" i="12"/>
  <c r="Q126" i="12"/>
  <c r="U126" i="12"/>
  <c r="F131" i="12"/>
  <c r="G131" i="12"/>
  <c r="M131" i="12" s="1"/>
  <c r="I131" i="12"/>
  <c r="K131" i="12"/>
  <c r="O131" i="12"/>
  <c r="Q131" i="12"/>
  <c r="U131" i="12"/>
  <c r="F136" i="12"/>
  <c r="G136" i="12"/>
  <c r="M136" i="12" s="1"/>
  <c r="I136" i="12"/>
  <c r="K136" i="12"/>
  <c r="O136" i="12"/>
  <c r="Q136" i="12"/>
  <c r="U136" i="12"/>
  <c r="F137" i="12"/>
  <c r="G137" i="12" s="1"/>
  <c r="M137" i="12" s="1"/>
  <c r="I137" i="12"/>
  <c r="K137" i="12"/>
  <c r="O137" i="12"/>
  <c r="Q137" i="12"/>
  <c r="U137" i="12"/>
  <c r="F142" i="12"/>
  <c r="G142" i="12"/>
  <c r="M142" i="12" s="1"/>
  <c r="I142" i="12"/>
  <c r="K142" i="12"/>
  <c r="O142" i="12"/>
  <c r="Q142" i="12"/>
  <c r="U142" i="12"/>
  <c r="F148" i="12"/>
  <c r="G148" i="12"/>
  <c r="M148" i="12" s="1"/>
  <c r="I148" i="12"/>
  <c r="K148" i="12"/>
  <c r="O148" i="12"/>
  <c r="Q148" i="12"/>
  <c r="U148" i="12"/>
  <c r="F149" i="12"/>
  <c r="G149" i="12"/>
  <c r="M149" i="12" s="1"/>
  <c r="I149" i="12"/>
  <c r="K149" i="12"/>
  <c r="O149" i="12"/>
  <c r="Q149" i="12"/>
  <c r="U149" i="12"/>
  <c r="F150" i="12"/>
  <c r="G150" i="12" s="1"/>
  <c r="M150" i="12" s="1"/>
  <c r="I150" i="12"/>
  <c r="K150" i="12"/>
  <c r="O150" i="12"/>
  <c r="Q150" i="12"/>
  <c r="U150" i="12"/>
  <c r="F152" i="12"/>
  <c r="G152" i="12"/>
  <c r="M152" i="12" s="1"/>
  <c r="M151" i="12" s="1"/>
  <c r="I152" i="12"/>
  <c r="K152" i="12"/>
  <c r="K151" i="12" s="1"/>
  <c r="O152" i="12"/>
  <c r="O151" i="12" s="1"/>
  <c r="Q152" i="12"/>
  <c r="Q151" i="12" s="1"/>
  <c r="U152" i="12"/>
  <c r="F155" i="12"/>
  <c r="G155" i="12"/>
  <c r="M155" i="12" s="1"/>
  <c r="I155" i="12"/>
  <c r="I151" i="12" s="1"/>
  <c r="K155" i="12"/>
  <c r="O155" i="12"/>
  <c r="Q155" i="12"/>
  <c r="U155" i="12"/>
  <c r="Q158" i="12"/>
  <c r="F159" i="12"/>
  <c r="G159" i="12" s="1"/>
  <c r="I159" i="12"/>
  <c r="I158" i="12" s="1"/>
  <c r="K159" i="12"/>
  <c r="K158" i="12" s="1"/>
  <c r="O159" i="12"/>
  <c r="O158" i="12" s="1"/>
  <c r="Q159" i="12"/>
  <c r="U159" i="12"/>
  <c r="U158" i="12" s="1"/>
  <c r="F161" i="12"/>
  <c r="G161" i="12" s="1"/>
  <c r="I161" i="12"/>
  <c r="K161" i="12"/>
  <c r="O161" i="12"/>
  <c r="Q161" i="12"/>
  <c r="U161" i="12"/>
  <c r="F162" i="12"/>
  <c r="G162" i="12" s="1"/>
  <c r="M162" i="12" s="1"/>
  <c r="I162" i="12"/>
  <c r="K162" i="12"/>
  <c r="O162" i="12"/>
  <c r="Q162" i="12"/>
  <c r="U162" i="12"/>
  <c r="F163" i="12"/>
  <c r="G163" i="12" s="1"/>
  <c r="M163" i="12" s="1"/>
  <c r="I163" i="12"/>
  <c r="K163" i="12"/>
  <c r="O163" i="12"/>
  <c r="Q163" i="12"/>
  <c r="U163" i="12"/>
  <c r="U160" i="12" s="1"/>
  <c r="F165" i="12"/>
  <c r="G165" i="12" s="1"/>
  <c r="I165" i="12"/>
  <c r="K165" i="12"/>
  <c r="M165" i="12"/>
  <c r="O165" i="12"/>
  <c r="Q165" i="12"/>
  <c r="U165" i="12"/>
  <c r="F166" i="12"/>
  <c r="G166" i="12" s="1"/>
  <c r="M166" i="12" s="1"/>
  <c r="I166" i="12"/>
  <c r="K166" i="12"/>
  <c r="O166" i="12"/>
  <c r="Q166" i="12"/>
  <c r="U166" i="12"/>
  <c r="F168" i="12"/>
  <c r="G168" i="12" s="1"/>
  <c r="M168" i="12" s="1"/>
  <c r="I168" i="12"/>
  <c r="K168" i="12"/>
  <c r="O168" i="12"/>
  <c r="Q168" i="12"/>
  <c r="U168" i="12"/>
  <c r="F171" i="12"/>
  <c r="G171" i="12"/>
  <c r="M171" i="12" s="1"/>
  <c r="I171" i="12"/>
  <c r="K171" i="12"/>
  <c r="O171" i="12"/>
  <c r="Q171" i="12"/>
  <c r="U171" i="12"/>
  <c r="F172" i="12"/>
  <c r="G172" i="12" s="1"/>
  <c r="M172" i="12" s="1"/>
  <c r="I172" i="12"/>
  <c r="K172" i="12"/>
  <c r="O172" i="12"/>
  <c r="O170" i="12" s="1"/>
  <c r="Q172" i="12"/>
  <c r="U172" i="12"/>
  <c r="F173" i="12"/>
  <c r="G173" i="12"/>
  <c r="M173" i="12" s="1"/>
  <c r="I173" i="12"/>
  <c r="K173" i="12"/>
  <c r="O173" i="12"/>
  <c r="Q173" i="12"/>
  <c r="U173" i="12"/>
  <c r="F174" i="12"/>
  <c r="G174" i="12"/>
  <c r="M174" i="12" s="1"/>
  <c r="I174" i="12"/>
  <c r="K174" i="12"/>
  <c r="O174" i="12"/>
  <c r="Q174" i="12"/>
  <c r="U174" i="12"/>
  <c r="F176" i="12"/>
  <c r="G176" i="12"/>
  <c r="M176" i="12" s="1"/>
  <c r="I176" i="12"/>
  <c r="K176" i="12"/>
  <c r="O176" i="12"/>
  <c r="Q176" i="12"/>
  <c r="U176" i="12"/>
  <c r="F178" i="12"/>
  <c r="G178" i="12" s="1"/>
  <c r="M178" i="12" s="1"/>
  <c r="I178" i="12"/>
  <c r="K178" i="12"/>
  <c r="O178" i="12"/>
  <c r="Q178" i="12"/>
  <c r="U178" i="12"/>
  <c r="F179" i="12"/>
  <c r="G179" i="12"/>
  <c r="M179" i="12" s="1"/>
  <c r="I179" i="12"/>
  <c r="K179" i="12"/>
  <c r="O179" i="12"/>
  <c r="Q179" i="12"/>
  <c r="U179" i="12"/>
  <c r="F181" i="12"/>
  <c r="G181" i="12"/>
  <c r="M181" i="12" s="1"/>
  <c r="I181" i="12"/>
  <c r="K181" i="12"/>
  <c r="O181" i="12"/>
  <c r="Q181" i="12"/>
  <c r="U181" i="12"/>
  <c r="I20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M159" i="12" l="1"/>
  <c r="M158" i="12" s="1"/>
  <c r="G158" i="12"/>
  <c r="I64" i="1" s="1"/>
  <c r="I18" i="1" s="1"/>
  <c r="K170" i="12"/>
  <c r="I160" i="12"/>
  <c r="U170" i="12"/>
  <c r="G160" i="12"/>
  <c r="I65" i="1" s="1"/>
  <c r="K27" i="12"/>
  <c r="Q65" i="12"/>
  <c r="U27" i="12"/>
  <c r="I27" i="12"/>
  <c r="Q11" i="12"/>
  <c r="M11" i="12"/>
  <c r="I170" i="12"/>
  <c r="Q160" i="12"/>
  <c r="Q170" i="12"/>
  <c r="O160" i="12"/>
  <c r="G125" i="12"/>
  <c r="I62" i="1" s="1"/>
  <c r="K160" i="12"/>
  <c r="U151" i="12"/>
  <c r="I105" i="12"/>
  <c r="U98" i="12"/>
  <c r="K65" i="12"/>
  <c r="Q50" i="12"/>
  <c r="Q27" i="12"/>
  <c r="K125" i="12"/>
  <c r="U125" i="12"/>
  <c r="I125" i="12"/>
  <c r="O125" i="12"/>
  <c r="Q125" i="12"/>
  <c r="U105" i="12"/>
  <c r="K105" i="12"/>
  <c r="Q105" i="12"/>
  <c r="O105" i="12"/>
  <c r="Q98" i="12"/>
  <c r="K98" i="12"/>
  <c r="I98" i="12"/>
  <c r="O98" i="12"/>
  <c r="O86" i="12"/>
  <c r="K86" i="12"/>
  <c r="U86" i="12"/>
  <c r="I86" i="12"/>
  <c r="Q86" i="12"/>
  <c r="K68" i="12"/>
  <c r="I68" i="12"/>
  <c r="F40" i="1"/>
  <c r="G23" i="1" s="1"/>
  <c r="G24" i="1" s="1"/>
  <c r="O68" i="12"/>
  <c r="AD185" i="12"/>
  <c r="G39" i="1" s="1"/>
  <c r="G40" i="1" s="1"/>
  <c r="G25" i="1" s="1"/>
  <c r="G26" i="1" s="1"/>
  <c r="Q68" i="12"/>
  <c r="M170" i="12"/>
  <c r="M125" i="12"/>
  <c r="G86" i="12"/>
  <c r="I59" i="1" s="1"/>
  <c r="G27" i="12"/>
  <c r="I53" i="1" s="1"/>
  <c r="M69" i="12"/>
  <c r="M68" i="12" s="1"/>
  <c r="G68" i="12"/>
  <c r="G50" i="12"/>
  <c r="I54" i="1" s="1"/>
  <c r="M28" i="12"/>
  <c r="M27" i="12" s="1"/>
  <c r="M86" i="12"/>
  <c r="M161" i="12"/>
  <c r="M160" i="12" s="1"/>
  <c r="G151" i="12"/>
  <c r="I63" i="1" s="1"/>
  <c r="G170" i="12"/>
  <c r="I66" i="1" s="1"/>
  <c r="I19" i="1" s="1"/>
  <c r="G105" i="12"/>
  <c r="I61" i="1" s="1"/>
  <c r="M75" i="12"/>
  <c r="M74" i="12" s="1"/>
  <c r="M106" i="12"/>
  <c r="M105" i="12" s="1"/>
  <c r="M99" i="12"/>
  <c r="M98" i="12" s="1"/>
  <c r="G98" i="12"/>
  <c r="I60" i="1" s="1"/>
  <c r="M50" i="12"/>
  <c r="G11" i="12"/>
  <c r="I50" i="1" s="1"/>
  <c r="I16" i="1" s="1"/>
  <c r="M9" i="12"/>
  <c r="M8" i="12" s="1"/>
  <c r="M66" i="12"/>
  <c r="M65" i="12" s="1"/>
  <c r="G25" i="12"/>
  <c r="I52" i="1" s="1"/>
  <c r="M21" i="12"/>
  <c r="M20" i="12" s="1"/>
  <c r="G28" i="1" l="1"/>
  <c r="G29" i="1"/>
  <c r="G185" i="12"/>
  <c r="I56" i="1"/>
  <c r="H39" i="1"/>
  <c r="H40" i="1" s="1"/>
  <c r="I17" i="1" l="1"/>
  <c r="I21" i="1" s="1"/>
  <c r="I67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<sst xmlns="http://schemas.openxmlformats.org/spreadsheetml/2006/main" count="686" uniqueCount="321">
  <si>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</si>
  <si>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</si>
  <si>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</si>
  <si>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</si>
  <si>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</si>
  <si>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</si>
  <si>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</si>
  <si>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</si>
  <si>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</si>
  <si>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</si>
  <si>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</si>
  <si>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</si>
  <si>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</si>
  <si>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</si>
  <si>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</si>
  <si>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</si>
  <si>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</si>
  <si>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</si>
  <si>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</si>
  <si>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</si>
  <si>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</si>
  <si>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</si>
  <si>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</si>
  <si>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</si>
  <si>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</si>
  <si>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</si>
  <si>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</si>
  <si>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</si>
  <si>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</si>
  <si>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</si>
  <si>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</si>
  <si>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</si>
  <si>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</si>
  <si>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</si>
  <si>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</si>
  <si>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</si>
  <si>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</si>
  <si>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</si>
  <si>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</si>
  <si>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</si>
  <si>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</si>
  <si>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</si>
  <si>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</si>
  <si>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</si>
  <si>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</si>
  <si>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2023-0022-Zimní stadion - stavební úpravy sociálek SZ-5</t>
  </si>
  <si>
    <t>Rozpočet</t>
  </si>
  <si>
    <t>Celkem za stavbu</t>
  </si>
  <si>
    <t>CZK</t>
  </si>
  <si>
    <t xml:space="preserve">Popis rozpočtu:  - </t>
  </si>
  <si>
    <t>Ústřední vytápění v části SZ - 5 zůstává beze změny a nebude dotčeno stavebními úpravami.</t>
  </si>
  <si>
    <t>Rekapitulace dílů</t>
  </si>
  <si>
    <t>Typ dílu</t>
  </si>
  <si>
    <t>34</t>
  </si>
  <si>
    <t>Stěny a příčky</t>
  </si>
  <si>
    <t>61</t>
  </si>
  <si>
    <t>Upravy povrchů vnitřní</t>
  </si>
  <si>
    <t>63</t>
  </si>
  <si>
    <t>Podlahy a podlahové konstrukce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</si>
  <si>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</si>
  <si>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</si>
  <si>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</si>
  <si>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</si>
  <si>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</si>
  <si>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</si>
  <si>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</si>
  <si>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</si>
  <si>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</si>
  <si>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</si>
  <si>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720</t>
  </si>
  <si>
    <t>Zdravotechnická instalace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</si>
  <si>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</si>
  <si>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</si>
  <si>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</si>
  <si>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</si>
  <si>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</si>
  <si>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</si>
  <si>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</si>
  <si>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</si>
  <si>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</si>
  <si>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</si>
  <si>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</si>
  <si>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</si>
  <si>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</si>
  <si>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</si>
  <si>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</si>
  <si>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</si>
  <si>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</si>
  <si>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</si>
  <si>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</si>
  <si>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</si>
  <si>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</si>
  <si>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</si>
  <si>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</si>
  <si>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</si>
  <si>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</si>
  <si>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</si>
  <si>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</si>
  <si>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</si>
  <si>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</si>
  <si>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</si>
  <si>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</si>
  <si>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</si>
  <si>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</si>
  <si>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</si>
  <si>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</si>
  <si>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</si>
  <si>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</si>
  <si>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</si>
  <si>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</si>
  <si>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</si>
  <si>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</si>
  <si>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</si>
  <si>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</si>
  <si>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</si>
  <si>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</si>
  <si>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346275115R00</t>
  </si>
  <si>
    <t>Přizdívky z desek Ytong tl. 150 mm</t>
  </si>
  <si>
    <t>m2</t>
  </si>
  <si>
    <t>POL1_0</t>
  </si>
  <si>
    <t>přizdívka pro osazení závěsných WC:1,80*1,20*2</t>
  </si>
  <si>
    <t>VV</t>
  </si>
  <si>
    <t>602011102R00</t>
  </si>
  <si>
    <t>Postřik cementový, ručně</t>
  </si>
  <si>
    <t>(2,25+3,20)*0,80*2</t>
  </si>
  <si>
    <t>(1,80+2,80+2,715+1,625+1,88+3,975)*0,80*2</t>
  </si>
  <si>
    <t>611421331R00</t>
  </si>
  <si>
    <t>Oprava váp.omítek stropů do 30% plochy - štukových</t>
  </si>
  <si>
    <t>oprava omítek stropů:38,7575</t>
  </si>
  <si>
    <t>612474510RT1</t>
  </si>
  <si>
    <t>Omítka stěn vnitřní jednovrstvá vápenocement. filc, na pálené cihly a tvarovky</t>
  </si>
  <si>
    <t>632421115RT1</t>
  </si>
  <si>
    <t>Potěr samonivalační,ručně zpracovaný,tl. 5 mm, pevnost 25 MPa</t>
  </si>
  <si>
    <t>vyrovnání podlah potěrem před položením keramické dlažby:2,75*4,615*2</t>
  </si>
  <si>
    <t>1,625*1,90*2</t>
  </si>
  <si>
    <t>3,20*2,25</t>
  </si>
  <si>
    <t>952901111R00</t>
  </si>
  <si>
    <t>Vyčištění budov o výšce podlaží do 4 m</t>
  </si>
  <si>
    <t>962031116R00</t>
  </si>
  <si>
    <t>Bourání příček z cihel pálených plných tl. 100 mm</t>
  </si>
  <si>
    <t>(2,75+1,885+1,885+1,50+1,525)*2,80</t>
  </si>
  <si>
    <t>ospočet dveří:-1,97*0,80*2</t>
  </si>
  <si>
    <t>-1,97*0,60*8</t>
  </si>
  <si>
    <t>965048515R00</t>
  </si>
  <si>
    <t>Broušení betonových povrchů do tl. 5 mm</t>
  </si>
  <si>
    <t>vyrovbání podkladu po vybourané dlažbě:2,75*2,615*2</t>
  </si>
  <si>
    <t>1,50*0,90*4</t>
  </si>
  <si>
    <t>1,885*1,15*2</t>
  </si>
  <si>
    <t>1,525*0,90*4</t>
  </si>
  <si>
    <t>965081713R00</t>
  </si>
  <si>
    <t>Bourání dlažeb keramických tl.10 mm, nad 1 m2</t>
  </si>
  <si>
    <t>2,75*2,615*2</t>
  </si>
  <si>
    <t>968061125R00</t>
  </si>
  <si>
    <t>Vyvěšení dřevěných dveřních křídel pl. do 2 m2</t>
  </si>
  <si>
    <t>kus</t>
  </si>
  <si>
    <t>2,00+8,00</t>
  </si>
  <si>
    <t>968072455R00</t>
  </si>
  <si>
    <t>Vybourání kovových dveřních zárubní pl. do 2 m2</t>
  </si>
  <si>
    <t>1,97*0,80*2</t>
  </si>
  <si>
    <t>1,97*0,60*8</t>
  </si>
  <si>
    <t>978013191R00</t>
  </si>
  <si>
    <t>Otlučení omítek vnitřních stěn v rozsahu do 100 %</t>
  </si>
  <si>
    <t>(3,20+2,15)*0,80*2</t>
  </si>
  <si>
    <t>(1,50+0,90)*0,80*2*4</t>
  </si>
  <si>
    <t>(1,525+0,90)*0,80*2*4</t>
  </si>
  <si>
    <t>(1,885+1,15)*0,80*2*2</t>
  </si>
  <si>
    <t>(2,75+2,615+2,615)*0,80*2</t>
  </si>
  <si>
    <t>978059531R00</t>
  </si>
  <si>
    <t>Odsekání vnitřních obkladů stěn nad 2 m2</t>
  </si>
  <si>
    <t>(3,20+2,15)*2,00*2</t>
  </si>
  <si>
    <t>(1,50+0,90)*2,00*2*4</t>
  </si>
  <si>
    <t>(1,525+0,90)*2,00*2*4</t>
  </si>
  <si>
    <t>(1,885+1,15)*2,00*2*2</t>
  </si>
  <si>
    <t>(2,75+2,615+2,615)*2,00*2</t>
  </si>
  <si>
    <t>odpočet dveří:-1,97*0,80*6</t>
  </si>
  <si>
    <t>-1,97*0,60*16</t>
  </si>
  <si>
    <t>999281108R00</t>
  </si>
  <si>
    <t>Přesun hmot pro opravy a údržbu do výšky 12 m</t>
  </si>
  <si>
    <t>t</t>
  </si>
  <si>
    <t>999281193R00</t>
  </si>
  <si>
    <t>Přesun hmot, opravy a údržba, příplatek do 1 km</t>
  </si>
  <si>
    <t>711212002RT3</t>
  </si>
  <si>
    <t>Hydroizolační povlak - nátěr nebo stěrka, pružná hydroizolace tl. 2mm</t>
  </si>
  <si>
    <t>hydroizolace podlahy:38,7575</t>
  </si>
  <si>
    <t>hydroizolace stěny:78,908</t>
  </si>
  <si>
    <t>998711202R00</t>
  </si>
  <si>
    <t>Přesun hmot pro izolace proti vodě, výšky do 12 m</t>
  </si>
  <si>
    <t>998711294R00</t>
  </si>
  <si>
    <t>Příplatek zvětš. přesun, izol. proti vodě do 1 km</t>
  </si>
  <si>
    <t>720_01</t>
  </si>
  <si>
    <t>soubor</t>
  </si>
  <si>
    <t>nové rozvody teplé a studené vody - 1 komplet:1,00</t>
  </si>
  <si>
    <t>nové trubní rozvody kanalizace - 1 komplet:</t>
  </si>
  <si>
    <t>klozety zavěsné se splachovací nádržkou a nástěnným tlačítkem - 8 kompl.:</t>
  </si>
  <si>
    <t>pisoáry včetně automatického splachování a pisoárového sifonu - 10 komplety:</t>
  </si>
  <si>
    <t>umyvadlo keramické se sifonem a nástěnou baterií - 6 komplety:</t>
  </si>
  <si>
    <t>podlahové vpusti s nerezovou mřížkou - 5 ks:</t>
  </si>
  <si>
    <t>722220851R00</t>
  </si>
  <si>
    <t>Demontáž armatur s jedním závitem G 3/4</t>
  </si>
  <si>
    <t>demontáž rohových ventilů u klozetů:8,00</t>
  </si>
  <si>
    <t>demontáž rohových ventilů u umyvadel:6,00</t>
  </si>
  <si>
    <t>725110811R00</t>
  </si>
  <si>
    <t>Demontáž klozetů splachovacích</t>
  </si>
  <si>
    <t>725122817R00</t>
  </si>
  <si>
    <t>Demontáž pisoárů bez nádrže</t>
  </si>
  <si>
    <t>725210821R00</t>
  </si>
  <si>
    <t>Demontáž umyvadel bez výtokových armatur</t>
  </si>
  <si>
    <t>725820802R00</t>
  </si>
  <si>
    <t>Demontáž baterie stojánkové do 1otvoru</t>
  </si>
  <si>
    <t>demontáž stojánkových baterií u demontovaných umyvadel:6,00</t>
  </si>
  <si>
    <t>725_01</t>
  </si>
  <si>
    <t>Dodávka a osazení plastového zásobníku na tekuté, mýdlo, bílé barvy, obsah mýdla 400 ml</t>
  </si>
  <si>
    <t>725_02</t>
  </si>
  <si>
    <t>Dodávka a osazení plastového zásobníku na ručníly, o rozměru 275 x 370 x 110 mm,  bílé barvy</t>
  </si>
  <si>
    <t>725_03</t>
  </si>
  <si>
    <t>Dodávka a osazení zrcadla na umyvadlo, antivandal o rozměru 500 x 700 mm</t>
  </si>
  <si>
    <t>725_04</t>
  </si>
  <si>
    <t>Odpadkový koš na papírové ručníky drátěný, objem 50l  o rozměru 340x265x560 mm</t>
  </si>
  <si>
    <t>998725202R00</t>
  </si>
  <si>
    <t>Přesun hmot pro zařizovací předměty, výšky do 12 m</t>
  </si>
  <si>
    <t>998725294R00</t>
  </si>
  <si>
    <t>Příplatek zvětš. přesun, zařiz. předměty do 1 km</t>
  </si>
  <si>
    <t>766_01</t>
  </si>
  <si>
    <t>WC sanitární kabina materiál HPL tl 12,00 mm, včetně instalace</t>
  </si>
  <si>
    <t>součástí kabiny jsou silnostěné hliníkové montážní profily:8,00</t>
  </si>
  <si>
    <t>panty a nohy z elexovného hliníku::</t>
  </si>
  <si>
    <t>včetně dveří s otočným WC zámkem v nerezovém provedení:</t>
  </si>
  <si>
    <t>998766202R00</t>
  </si>
  <si>
    <t>Přesun hmot pro truhlářské konstr., výšky do 12 m</t>
  </si>
  <si>
    <t>998766294R00</t>
  </si>
  <si>
    <t>Příplatek zvětš. přesun, truhlář. konstr. do 1 km</t>
  </si>
  <si>
    <t>771101210R00</t>
  </si>
  <si>
    <t>Penetrace podkladu pod dlažby</t>
  </si>
  <si>
    <t>2,75*4,615*2</t>
  </si>
  <si>
    <t>771212113R00</t>
  </si>
  <si>
    <t>Kladení dlažby keramické do TM, vel. do 400x400 mm</t>
  </si>
  <si>
    <t>771579795V01</t>
  </si>
  <si>
    <t>Příplatek za spárování vodotěsnou hmotou - plošně</t>
  </si>
  <si>
    <t>597701102R</t>
  </si>
  <si>
    <t>Dlaždice keramické dle, výběru investora</t>
  </si>
  <si>
    <t>POL3_0</t>
  </si>
  <si>
    <t>prořez 5%:38,7575*0,05</t>
  </si>
  <si>
    <t>998771202R00</t>
  </si>
  <si>
    <t>Přesun hmot pro podlahy z dlaždic, výšky do 12 m</t>
  </si>
  <si>
    <t>998771294R00</t>
  </si>
  <si>
    <t>Příplatek zvětš. přesun, podl. z dlaždic do 1 km</t>
  </si>
  <si>
    <t>781101111R00</t>
  </si>
  <si>
    <t>Vyrovnání podkladu maltou ze SMS tl. do 7 mm</t>
  </si>
  <si>
    <t>(2,25+3,20)*2,00*2</t>
  </si>
  <si>
    <t>1,80*0,15*4</t>
  </si>
  <si>
    <t>(1,80+2,80+2,715+1,625+1,88+3,975)*2,00*2</t>
  </si>
  <si>
    <t>-1,97*0,80*2</t>
  </si>
  <si>
    <t>781101121R00</t>
  </si>
  <si>
    <t>Provedení penetrace podkladu - práce</t>
  </si>
  <si>
    <t>24551401R</t>
  </si>
  <si>
    <t>Ceresit CT 17 základ pro penetraci á 5 l</t>
  </si>
  <si>
    <t>l</t>
  </si>
  <si>
    <t>781415016RT3</t>
  </si>
  <si>
    <t>Montáž obkladů stěn, porovin.,tmel, nad 20x25 cm</t>
  </si>
  <si>
    <t>597813753R</t>
  </si>
  <si>
    <t>Obkládačka 30x60, dle výběru investora</t>
  </si>
  <si>
    <t>prořez 5%:78,908*0,05</t>
  </si>
  <si>
    <t>781491001V01</t>
  </si>
  <si>
    <t>Montáž lišt k obkladům vč. dodávky lišt</t>
  </si>
  <si>
    <t>m</t>
  </si>
  <si>
    <t>998781202R00</t>
  </si>
  <si>
    <t>Přesun hmot pro obklady keramické, výšky do 12 m</t>
  </si>
  <si>
    <t>998781294R00</t>
  </si>
  <si>
    <t>Příplatek zvětš. přesun, obkl. keramické do 1 km</t>
  </si>
  <si>
    <t>784161601R00</t>
  </si>
  <si>
    <t>Penetrace podkladu nátěrem HET, Hetline, 1 x</t>
  </si>
  <si>
    <t>penetrace stropy:38,7575</t>
  </si>
  <si>
    <t>penetrace stěny:78,908</t>
  </si>
  <si>
    <t>784165212R00</t>
  </si>
  <si>
    <t>Malba HET Super malba, bílá, bez penetrace, 2x</t>
  </si>
  <si>
    <t>malba stropy:38,7575</t>
  </si>
  <si>
    <t>malba stěny:78,908</t>
  </si>
  <si>
    <t>M21_01</t>
  </si>
  <si>
    <t>Svítidlo stropní s LED délky 150 cm, výkon 60W, IPO 44, včetně instalace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</si>
  <si>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</si>
  <si>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</si>
  <si>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</si>
  <si>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</si>
  <si>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</si>
  <si>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</si>
  <si>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odvoz za dalších 5 km:27,03001*5</t>
  </si>
  <si>
    <t>979082111R00</t>
  </si>
  <si>
    <t>Vnitrostaveništní doprava suti do 10 m</t>
  </si>
  <si>
    <t>979082121R00</t>
  </si>
  <si>
    <t>Příplatek k vnitrost. dopravě suti za dalších 5 m</t>
  </si>
  <si>
    <t>příplatek za daslších 20 m:27,03001*4</t>
  </si>
  <si>
    <t>979990107R00</t>
  </si>
  <si>
    <t>Poplatek za uložení suti - směs betonu,cihel,dřeva, skupina odpadu 170904</t>
  </si>
  <si>
    <t>včetně poplatků a dokladů o uložení:27,03001</t>
  </si>
  <si>
    <t>005121010R</t>
  </si>
  <si>
    <t>Vybudování a zprovoznění zařízení staveniště</t>
  </si>
  <si>
    <t>Soubor</t>
  </si>
  <si>
    <t>005121020R</t>
  </si>
  <si>
    <t>Provoz a údržba zařízení staveniště</t>
  </si>
  <si>
    <t>005121030R</t>
  </si>
  <si>
    <t>Likvidace a vyklizení zařízení staveniště</t>
  </si>
  <si>
    <t>005121045V</t>
  </si>
  <si>
    <t>Spotřeba médií (elektrická energie, voda)</t>
  </si>
  <si>
    <t>bude sledováno a v případě požadavku provozovatele zimního stadionu zaplatí dodavatel:1,00</t>
  </si>
  <si>
    <t>005121048V</t>
  </si>
  <si>
    <t>Uvedení poškozených konstrukcí do původního stavu, na vlastní náklady zhotovitele</t>
  </si>
  <si>
    <t>pokud dojde činností zhotovitele k poškození stávajících konstrukcí nebo prvků, je zhotovitel povinen na vlastní náklady uvést poškozené konstrukce a prvky do stávajícího stavu:1,00</t>
  </si>
  <si>
    <t>005121049V</t>
  </si>
  <si>
    <t>Úklid staveniště před protokolárním předáním a, převzetím díla</t>
  </si>
  <si>
    <t>005121052V</t>
  </si>
  <si>
    <t>Příprava a doložení dokladů nezbytných k předání a, převzetí díla</t>
  </si>
  <si>
    <t>včetně certifikátů a prohlášení o shodě použitých materiálů a výrobků:1,00</t>
  </si>
  <si>
    <t>005121055V</t>
  </si>
  <si>
    <t>Předání díla proběhne na základě „Předávacího, protokolu" který podepíšou účastnící stavby</t>
  </si>
  <si>
    <t>a kde se uvedou všechny případné závady, nedodělky a připomínky:1,00</t>
  </si>
  <si>
    <t>Převzít dílo lze pouze v případě, že uvedené nedostatky jsou nepodstatného charakteru a nebrání bezpečnému užívání a provozování díla: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</si>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</sst>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b/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8" fillId="0" borderId="38" xfId="0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8" fillId="0" borderId="39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9" fillId="0" borderId="0" xfId="0" applyFon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86" t="s">
        <v>39</v>
      </c>
      <c r="B2" s="186"/>
      <c r="C2" s="186"/>
      <c r="D2" s="186"/>
      <c r="E2" s="186"/>
      <c r="F2" s="186"/>
      <c r="G2" s="18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0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36</v>
      </c>
      <c r="B1" s="187" t="s">
        <v>42</v>
      </c>
      <c r="C1" s="188"/>
      <c r="D1" s="188"/>
      <c r="E1" s="188"/>
      <c r="F1" s="188"/>
      <c r="G1" s="188"/>
      <c r="H1" s="188"/>
      <c r="I1" s="188"/>
      <c r="J1" s="189"/>
    </row>
    <row r="2" spans="1:15" ht="23.25" customHeight="1" x14ac:dyDescent="0.2">
      <c r="A2" s="3"/>
      <c r="B2" s="71" t="s">
        <v>40</v>
      </c>
      <c r="C2" s="72"/>
      <c r="D2" s="212" t="s">
        <v>45</v>
      </c>
      <c r="E2" s="213"/>
      <c r="F2" s="213"/>
      <c r="G2" s="213"/>
      <c r="H2" s="213"/>
      <c r="I2" s="213"/>
      <c r="J2" s="214"/>
      <c r="O2" s="1"/>
    </row>
    <row r="3" spans="1:15" ht="23.25" hidden="1" customHeight="1" x14ac:dyDescent="0.2">
      <c r="A3" s="3"/>
      <c r="B3" s="73" t="s">
        <v>43</v>
      </c>
      <c r="C3" s="74"/>
      <c r="D3" s="205"/>
      <c r="E3" s="206"/>
      <c r="F3" s="206"/>
      <c r="G3" s="206"/>
      <c r="H3" s="206"/>
      <c r="I3" s="206"/>
      <c r="J3" s="207"/>
    </row>
    <row r="4" spans="1:15" ht="23.25" hidden="1" customHeight="1" x14ac:dyDescent="0.2">
      <c r="A4" s="3"/>
      <c r="B4" s="75" t="s">
        <v>44</v>
      </c>
      <c r="C4" s="76"/>
      <c r="D4" s="77"/>
      <c r="E4" s="77"/>
      <c r="F4" s="78"/>
      <c r="G4" s="78"/>
      <c r="H4" s="78"/>
      <c r="I4" s="78"/>
      <c r="J4" s="79"/>
    </row>
    <row r="5" spans="1:15" ht="24" customHeight="1" x14ac:dyDescent="0.2">
      <c r="A5" s="3"/>
      <c r="B5" s="40" t="s">
        <v>21</v>
      </c>
      <c r="D5" s="80"/>
      <c r="E5" s="23"/>
      <c r="F5" s="23"/>
      <c r="G5" s="23"/>
      <c r="H5" s="25" t="s">
        <v>33</v>
      </c>
      <c r="I5" s="80"/>
      <c r="J5" s="9"/>
    </row>
    <row r="6" spans="1:15" ht="15.75" customHeight="1" x14ac:dyDescent="0.2">
      <c r="A6" s="3"/>
      <c r="B6" s="35"/>
      <c r="C6" s="23"/>
      <c r="D6" s="80"/>
      <c r="E6" s="23"/>
      <c r="F6" s="23"/>
      <c r="G6" s="23"/>
      <c r="H6" s="25" t="s">
        <v>34</v>
      </c>
      <c r="I6" s="80"/>
      <c r="J6" s="9"/>
    </row>
    <row r="7" spans="1:15" ht="15.75" customHeight="1" x14ac:dyDescent="0.2">
      <c r="A7" s="3"/>
      <c r="B7" s="36"/>
      <c r="C7" s="81"/>
      <c r="D7" s="70"/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16"/>
      <c r="E11" s="216"/>
      <c r="F11" s="216"/>
      <c r="G11" s="216"/>
      <c r="H11" s="25" t="s">
        <v>33</v>
      </c>
      <c r="I11" s="83"/>
      <c r="J11" s="9"/>
    </row>
    <row r="12" spans="1:15" ht="15.75" customHeight="1" x14ac:dyDescent="0.2">
      <c r="A12" s="3"/>
      <c r="B12" s="35"/>
      <c r="C12" s="23"/>
      <c r="D12" s="83"/>
      <c r="E12" s="83"/>
      <c r="F12" s="83"/>
      <c r="G12" s="83"/>
      <c r="H12" s="25" t="s">
        <v>34</v>
      </c>
      <c r="I12" s="83"/>
      <c r="J12" s="9"/>
    </row>
    <row r="13" spans="1:15" ht="15.75" customHeight="1" x14ac:dyDescent="0.2">
      <c r="A13" s="3"/>
      <c r="B13" s="36"/>
      <c r="C13" s="82"/>
      <c r="D13" s="204"/>
      <c r="E13" s="204"/>
      <c r="F13" s="204"/>
      <c r="G13" s="204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15"/>
      <c r="F15" s="215"/>
      <c r="G15" s="201"/>
      <c r="H15" s="201"/>
      <c r="I15" s="201" t="s">
        <v>28</v>
      </c>
      <c r="J15" s="202"/>
    </row>
    <row r="16" spans="1:15" ht="23.25" customHeight="1" x14ac:dyDescent="0.2">
      <c r="A16" s="130" t="s">
        <v>23</v>
      </c>
      <c r="B16" s="131" t="s">
        <v>23</v>
      </c>
      <c r="C16" s="48"/>
      <c r="D16" s="49"/>
      <c r="E16" s="196"/>
      <c r="F16" s="203"/>
      <c r="G16" s="196"/>
      <c r="H16" s="203"/>
      <c r="I16" s="196">
        <f>SUMIF(F49:F66,A16,I49:I66)+SUMIF(F49:F66,"PSU",I49:I66)</f>
        <v>0</v>
      </c>
      <c r="J16" s="197"/>
    </row>
    <row r="17" spans="1:10" ht="23.25" customHeight="1" x14ac:dyDescent="0.2">
      <c r="A17" s="130" t="s">
        <v>24</v>
      </c>
      <c r="B17" s="131" t="s">
        <v>24</v>
      </c>
      <c r="C17" s="48"/>
      <c r="D17" s="49"/>
      <c r="E17" s="196"/>
      <c r="F17" s="203"/>
      <c r="G17" s="196"/>
      <c r="H17" s="203"/>
      <c r="I17" s="196">
        <f>SUMIF(F49:F66,A17,I49:I66)</f>
        <v>0</v>
      </c>
      <c r="J17" s="197"/>
    </row>
    <row r="18" spans="1:10" ht="23.25" customHeight="1" x14ac:dyDescent="0.2">
      <c r="A18" s="130" t="s">
        <v>25</v>
      </c>
      <c r="B18" s="131" t="s">
        <v>25</v>
      </c>
      <c r="C18" s="48"/>
      <c r="D18" s="49"/>
      <c r="E18" s="196"/>
      <c r="F18" s="203"/>
      <c r="G18" s="196"/>
      <c r="H18" s="203"/>
      <c r="I18" s="196">
        <f>SUMIF(F49:F66,A18,I49:I66)</f>
        <v>0</v>
      </c>
      <c r="J18" s="197"/>
    </row>
    <row r="19" spans="1:10" ht="23.25" customHeight="1" x14ac:dyDescent="0.2">
      <c r="A19" s="130" t="s">
        <v>87</v>
      </c>
      <c r="B19" s="131" t="s">
        <v>26</v>
      </c>
      <c r="C19" s="48"/>
      <c r="D19" s="49"/>
      <c r="E19" s="196"/>
      <c r="F19" s="203"/>
      <c r="G19" s="196"/>
      <c r="H19" s="203"/>
      <c r="I19" s="196">
        <f>SUMIF(F49:F66,A19,I49:I66)</f>
        <v>0</v>
      </c>
      <c r="J19" s="197"/>
    </row>
    <row r="20" spans="1:10" ht="23.25" customHeight="1" x14ac:dyDescent="0.2">
      <c r="A20" s="130" t="s">
        <v>88</v>
      </c>
      <c r="B20" s="131" t="s">
        <v>27</v>
      </c>
      <c r="C20" s="48"/>
      <c r="D20" s="49"/>
      <c r="E20" s="196"/>
      <c r="F20" s="203"/>
      <c r="G20" s="196"/>
      <c r="H20" s="203"/>
      <c r="I20" s="196">
        <f>SUMIF(F49:F66,A20,I49:I66)</f>
        <v>0</v>
      </c>
      <c r="J20" s="197"/>
    </row>
    <row r="21" spans="1:10" ht="23.25" customHeight="1" x14ac:dyDescent="0.2">
      <c r="A21" s="3"/>
      <c r="B21" s="64" t="s">
        <v>28</v>
      </c>
      <c r="C21" s="65"/>
      <c r="D21" s="66"/>
      <c r="E21" s="198"/>
      <c r="F21" s="199"/>
      <c r="G21" s="198"/>
      <c r="H21" s="199"/>
      <c r="I21" s="198">
        <f>SUM(I16:J20)</f>
        <v>0</v>
      </c>
      <c r="J21" s="211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194">
        <f>ZakladDPHSniVypocet</f>
        <v>0</v>
      </c>
      <c r="H23" s="195"/>
      <c r="I23" s="195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09">
        <f>ZakladDPHSni*SazbaDPH1/100</f>
        <v>0</v>
      </c>
      <c r="H24" s="210"/>
      <c r="I24" s="210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194">
        <f>ZakladDPHZaklVypocet</f>
        <v>0</v>
      </c>
      <c r="H25" s="195"/>
      <c r="I25" s="195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190">
        <f>ZakladDPHZakl*SazbaDPH2/100</f>
        <v>0</v>
      </c>
      <c r="H26" s="191"/>
      <c r="I26" s="191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192">
        <f>0</f>
        <v>0</v>
      </c>
      <c r="H27" s="192"/>
      <c r="I27" s="192"/>
      <c r="J27" s="53" t="str">
        <f t="shared" si="0"/>
        <v>CZK</v>
      </c>
    </row>
    <row r="28" spans="1:10" ht="27.75" hidden="1" customHeight="1" thickBot="1" x14ac:dyDescent="0.25">
      <c r="A28" s="3"/>
      <c r="B28" s="102" t="s">
        <v>22</v>
      </c>
      <c r="C28" s="103"/>
      <c r="D28" s="103"/>
      <c r="E28" s="104"/>
      <c r="F28" s="105"/>
      <c r="G28" s="200">
        <f>ZakladDPHSniVypocet+ZakladDPHZaklVypocet</f>
        <v>0</v>
      </c>
      <c r="H28" s="200"/>
      <c r="I28" s="200"/>
      <c r="J28" s="106" t="str">
        <f t="shared" si="0"/>
        <v>CZK</v>
      </c>
    </row>
    <row r="29" spans="1:10" ht="27.75" customHeight="1" thickBot="1" x14ac:dyDescent="0.25">
      <c r="A29" s="3"/>
      <c r="B29" s="102" t="s">
        <v>35</v>
      </c>
      <c r="C29" s="107"/>
      <c r="D29" s="107"/>
      <c r="E29" s="107"/>
      <c r="F29" s="107"/>
      <c r="G29" s="193">
        <f>ZakladDPHSni+DPHSni+ZakladDPHZakl+DPHZakl+Zaokrouhleni</f>
        <v>0</v>
      </c>
      <c r="H29" s="193"/>
      <c r="I29" s="193"/>
      <c r="J29" s="108" t="s">
        <v>48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33"/>
      <c r="H32" s="34">
        <f ca="1">TODAY()</f>
        <v>45077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08" t="s">
        <v>2</v>
      </c>
      <c r="E35" s="208"/>
      <c r="H35" s="11" t="s">
        <v>3</v>
      </c>
      <c r="J35" s="10"/>
    </row>
    <row r="36" spans="1:52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15</v>
      </c>
      <c r="C37" s="2"/>
      <c r="D37" s="2"/>
      <c r="E37" s="2"/>
      <c r="F37" s="94"/>
      <c r="G37" s="94"/>
      <c r="H37" s="94"/>
      <c r="I37" s="94"/>
      <c r="J37" s="2"/>
    </row>
    <row r="38" spans="1:52" ht="25.5" hidden="1" customHeight="1" x14ac:dyDescent="0.2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52" ht="25.5" hidden="1" customHeight="1" x14ac:dyDescent="0.2">
      <c r="A39" s="86">
        <v>1</v>
      </c>
      <c r="B39" s="92" t="s">
        <v>46</v>
      </c>
      <c r="C39" s="217" t="s">
        <v>45</v>
      </c>
      <c r="D39" s="218"/>
      <c r="E39" s="218"/>
      <c r="F39" s="97">
        <f>'Rozpočet Pol'!AC185</f>
        <v>0</v>
      </c>
      <c r="G39" s="98">
        <f>'Rozpočet Pol'!AD185</f>
        <v>0</v>
      </c>
      <c r="H39" s="99">
        <f>(F39*SazbaDPH1/100)+(G39*SazbaDPH2/100)</f>
        <v>0</v>
      </c>
      <c r="I39" s="99">
        <f>F39+G39+H39</f>
        <v>0</v>
      </c>
      <c r="J39" s="93" t="str">
        <f>IF(_xlfn.SINGLE(CenaCelkemVypocet)=0,"",I39/_xlfn.SINGLE(CenaCelkemVypocet)*100)</f>
        <v/>
      </c>
    </row>
    <row r="40" spans="1:52" ht="25.5" hidden="1" customHeight="1" x14ac:dyDescent="0.2">
      <c r="A40" s="86"/>
      <c r="B40" s="219" t="s">
        <v>47</v>
      </c>
      <c r="C40" s="220"/>
      <c r="D40" s="220"/>
      <c r="E40" s="221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>
        <f>SUMIF(A39:A39,"=1",J39:J39)</f>
        <v>0</v>
      </c>
    </row>
    <row r="42" spans="1:52" x14ac:dyDescent="0.2">
      <c r="B42" t="s">
        <v>49</v>
      </c>
    </row>
    <row r="43" spans="1:52" x14ac:dyDescent="0.2">
      <c r="B43" s="222" t="s">
        <v>50</v>
      </c>
      <c r="C43" s="222"/>
      <c r="D43" s="222"/>
      <c r="E43" s="222"/>
      <c r="F43" s="222"/>
      <c r="G43" s="222"/>
      <c r="H43" s="222"/>
      <c r="I43" s="222"/>
      <c r="J43" s="222"/>
      <c r="AZ43" s="109" t="str">
        <f>B43</f>
        <v>Ústřední vytápění v části SZ - 5 zůstává beze změny a nebude dotčeno stavebními úpravami.</v>
      </c>
    </row>
    <row r="46" spans="1:52" ht="15.75" x14ac:dyDescent="0.25">
      <c r="B46" s="110" t="s">
        <v>51</v>
      </c>
    </row>
    <row r="48" spans="1:52" ht="25.5" customHeight="1" x14ac:dyDescent="0.2">
      <c r="A48" s="111"/>
      <c r="B48" s="115" t="s">
        <v>16</v>
      </c>
      <c r="C48" s="115" t="s">
        <v>5</v>
      </c>
      <c r="D48" s="116"/>
      <c r="E48" s="116"/>
      <c r="F48" s="119" t="s">
        <v>52</v>
      </c>
      <c r="G48" s="119"/>
      <c r="H48" s="119"/>
      <c r="I48" s="223" t="s">
        <v>28</v>
      </c>
      <c r="J48" s="223"/>
    </row>
    <row r="49" spans="1:10" ht="25.5" customHeight="1" x14ac:dyDescent="0.2">
      <c r="A49" s="112"/>
      <c r="B49" s="120" t="s">
        <v>53</v>
      </c>
      <c r="C49" s="225" t="s">
        <v>54</v>
      </c>
      <c r="D49" s="226"/>
      <c r="E49" s="226"/>
      <c r="F49" s="122" t="s">
        <v>23</v>
      </c>
      <c r="G49" s="123"/>
      <c r="H49" s="123"/>
      <c r="I49" s="224">
        <f>'Rozpočet Pol'!G8</f>
        <v>0</v>
      </c>
      <c r="J49" s="224"/>
    </row>
    <row r="50" spans="1:10" ht="25.5" customHeight="1" x14ac:dyDescent="0.2">
      <c r="A50" s="112"/>
      <c r="B50" s="114" t="s">
        <v>55</v>
      </c>
      <c r="C50" s="228" t="s">
        <v>56</v>
      </c>
      <c r="D50" s="229"/>
      <c r="E50" s="229"/>
      <c r="F50" s="124" t="s">
        <v>23</v>
      </c>
      <c r="G50" s="125"/>
      <c r="H50" s="125"/>
      <c r="I50" s="227">
        <f>'Rozpočet Pol'!G11</f>
        <v>0</v>
      </c>
      <c r="J50" s="227"/>
    </row>
    <row r="51" spans="1:10" ht="25.5" customHeight="1" x14ac:dyDescent="0.2">
      <c r="A51" s="112"/>
      <c r="B51" s="114" t="s">
        <v>57</v>
      </c>
      <c r="C51" s="228" t="s">
        <v>58</v>
      </c>
      <c r="D51" s="229"/>
      <c r="E51" s="229"/>
      <c r="F51" s="124" t="s">
        <v>23</v>
      </c>
      <c r="G51" s="125"/>
      <c r="H51" s="125"/>
      <c r="I51" s="227">
        <f>'Rozpočet Pol'!G20</f>
        <v>0</v>
      </c>
      <c r="J51" s="227"/>
    </row>
    <row r="52" spans="1:10" ht="25.5" customHeight="1" x14ac:dyDescent="0.2">
      <c r="A52" s="112"/>
      <c r="B52" s="114" t="s">
        <v>59</v>
      </c>
      <c r="C52" s="228" t="s">
        <v>60</v>
      </c>
      <c r="D52" s="229"/>
      <c r="E52" s="229"/>
      <c r="F52" s="124" t="s">
        <v>23</v>
      </c>
      <c r="G52" s="125"/>
      <c r="H52" s="125"/>
      <c r="I52" s="227">
        <f>'Rozpočet Pol'!G25</f>
        <v>0</v>
      </c>
      <c r="J52" s="227"/>
    </row>
    <row r="53" spans="1:10" ht="25.5" customHeight="1" x14ac:dyDescent="0.2">
      <c r="A53" s="112"/>
      <c r="B53" s="114" t="s">
        <v>61</v>
      </c>
      <c r="C53" s="228" t="s">
        <v>62</v>
      </c>
      <c r="D53" s="229"/>
      <c r="E53" s="229"/>
      <c r="F53" s="124" t="s">
        <v>23</v>
      </c>
      <c r="G53" s="125"/>
      <c r="H53" s="125"/>
      <c r="I53" s="227">
        <f>'Rozpočet Pol'!G27</f>
        <v>0</v>
      </c>
      <c r="J53" s="227"/>
    </row>
    <row r="54" spans="1:10" ht="25.5" customHeight="1" x14ac:dyDescent="0.2">
      <c r="A54" s="112"/>
      <c r="B54" s="114" t="s">
        <v>63</v>
      </c>
      <c r="C54" s="228" t="s">
        <v>64</v>
      </c>
      <c r="D54" s="229"/>
      <c r="E54" s="229"/>
      <c r="F54" s="124" t="s">
        <v>23</v>
      </c>
      <c r="G54" s="125"/>
      <c r="H54" s="125"/>
      <c r="I54" s="227">
        <f>'Rozpočet Pol'!G50</f>
        <v>0</v>
      </c>
      <c r="J54" s="227"/>
    </row>
    <row r="55" spans="1:10" ht="25.5" customHeight="1" x14ac:dyDescent="0.2">
      <c r="A55" s="112"/>
      <c r="B55" s="114" t="s">
        <v>65</v>
      </c>
      <c r="C55" s="228" t="s">
        <v>66</v>
      </c>
      <c r="D55" s="229"/>
      <c r="E55" s="229"/>
      <c r="F55" s="124" t="s">
        <v>23</v>
      </c>
      <c r="G55" s="125"/>
      <c r="H55" s="125"/>
      <c r="I55" s="227">
        <f>'Rozpočet Pol'!G65</f>
        <v>0</v>
      </c>
      <c r="J55" s="227"/>
    </row>
    <row r="56" spans="1:10" ht="25.5" customHeight="1" x14ac:dyDescent="0.2">
      <c r="A56" s="112"/>
      <c r="B56" s="114" t="s">
        <v>67</v>
      </c>
      <c r="C56" s="228" t="s">
        <v>68</v>
      </c>
      <c r="D56" s="229"/>
      <c r="E56" s="229"/>
      <c r="F56" s="124" t="s">
        <v>24</v>
      </c>
      <c r="G56" s="125"/>
      <c r="H56" s="125"/>
      <c r="I56" s="227">
        <f>'Rozpočet Pol'!G68</f>
        <v>0</v>
      </c>
      <c r="J56" s="227"/>
    </row>
    <row r="57" spans="1:10" ht="25.5" customHeight="1" x14ac:dyDescent="0.2">
      <c r="A57" s="112"/>
      <c r="B57" s="114" t="s">
        <v>69</v>
      </c>
      <c r="C57" s="228" t="s">
        <v>70</v>
      </c>
      <c r="D57" s="229"/>
      <c r="E57" s="229"/>
      <c r="F57" s="124" t="s">
        <v>24</v>
      </c>
      <c r="G57" s="125"/>
      <c r="H57" s="125"/>
      <c r="I57" s="227">
        <f>'Rozpočet Pol'!G74</f>
        <v>0</v>
      </c>
      <c r="J57" s="227"/>
    </row>
    <row r="58" spans="1:10" ht="25.5" customHeight="1" x14ac:dyDescent="0.2">
      <c r="A58" s="112"/>
      <c r="B58" s="114" t="s">
        <v>71</v>
      </c>
      <c r="C58" s="228" t="s">
        <v>72</v>
      </c>
      <c r="D58" s="229"/>
      <c r="E58" s="229"/>
      <c r="F58" s="124" t="s">
        <v>24</v>
      </c>
      <c r="G58" s="125"/>
      <c r="H58" s="125"/>
      <c r="I58" s="227">
        <f>'Rozpočet Pol'!G82</f>
        <v>0</v>
      </c>
      <c r="J58" s="227"/>
    </row>
    <row r="59" spans="1:10" ht="25.5" customHeight="1" x14ac:dyDescent="0.2">
      <c r="A59" s="112"/>
      <c r="B59" s="114" t="s">
        <v>73</v>
      </c>
      <c r="C59" s="228" t="s">
        <v>74</v>
      </c>
      <c r="D59" s="229"/>
      <c r="E59" s="229"/>
      <c r="F59" s="124" t="s">
        <v>24</v>
      </c>
      <c r="G59" s="125"/>
      <c r="H59" s="125"/>
      <c r="I59" s="227">
        <f>'Rozpočet Pol'!G86</f>
        <v>0</v>
      </c>
      <c r="J59" s="227"/>
    </row>
    <row r="60" spans="1:10" ht="25.5" customHeight="1" x14ac:dyDescent="0.2">
      <c r="A60" s="112"/>
      <c r="B60" s="114" t="s">
        <v>75</v>
      </c>
      <c r="C60" s="228" t="s">
        <v>76</v>
      </c>
      <c r="D60" s="229"/>
      <c r="E60" s="229"/>
      <c r="F60" s="124" t="s">
        <v>24</v>
      </c>
      <c r="G60" s="125"/>
      <c r="H60" s="125"/>
      <c r="I60" s="227">
        <f>'Rozpočet Pol'!G98</f>
        <v>0</v>
      </c>
      <c r="J60" s="227"/>
    </row>
    <row r="61" spans="1:10" ht="25.5" customHeight="1" x14ac:dyDescent="0.2">
      <c r="A61" s="112"/>
      <c r="B61" s="114" t="s">
        <v>77</v>
      </c>
      <c r="C61" s="228" t="s">
        <v>78</v>
      </c>
      <c r="D61" s="229"/>
      <c r="E61" s="229"/>
      <c r="F61" s="124" t="s">
        <v>24</v>
      </c>
      <c r="G61" s="125"/>
      <c r="H61" s="125"/>
      <c r="I61" s="227">
        <f>'Rozpočet Pol'!G105</f>
        <v>0</v>
      </c>
      <c r="J61" s="227"/>
    </row>
    <row r="62" spans="1:10" ht="25.5" customHeight="1" x14ac:dyDescent="0.2">
      <c r="A62" s="112"/>
      <c r="B62" s="114" t="s">
        <v>79</v>
      </c>
      <c r="C62" s="228" t="s">
        <v>80</v>
      </c>
      <c r="D62" s="229"/>
      <c r="E62" s="229"/>
      <c r="F62" s="124" t="s">
        <v>24</v>
      </c>
      <c r="G62" s="125"/>
      <c r="H62" s="125"/>
      <c r="I62" s="227">
        <f>'Rozpočet Pol'!G125</f>
        <v>0</v>
      </c>
      <c r="J62" s="227"/>
    </row>
    <row r="63" spans="1:10" ht="25.5" customHeight="1" x14ac:dyDescent="0.2">
      <c r="A63" s="112"/>
      <c r="B63" s="114" t="s">
        <v>81</v>
      </c>
      <c r="C63" s="228" t="s">
        <v>82</v>
      </c>
      <c r="D63" s="229"/>
      <c r="E63" s="229"/>
      <c r="F63" s="124" t="s">
        <v>24</v>
      </c>
      <c r="G63" s="125"/>
      <c r="H63" s="125"/>
      <c r="I63" s="227">
        <f>'Rozpočet Pol'!G151</f>
        <v>0</v>
      </c>
      <c r="J63" s="227"/>
    </row>
    <row r="64" spans="1:10" ht="25.5" customHeight="1" x14ac:dyDescent="0.2">
      <c r="A64" s="112"/>
      <c r="B64" s="114" t="s">
        <v>83</v>
      </c>
      <c r="C64" s="228" t="s">
        <v>84</v>
      </c>
      <c r="D64" s="229"/>
      <c r="E64" s="229"/>
      <c r="F64" s="124" t="s">
        <v>25</v>
      </c>
      <c r="G64" s="125"/>
      <c r="H64" s="125"/>
      <c r="I64" s="227">
        <f>'Rozpočet Pol'!G158</f>
        <v>0</v>
      </c>
      <c r="J64" s="227"/>
    </row>
    <row r="65" spans="1:10" ht="25.5" customHeight="1" x14ac:dyDescent="0.2">
      <c r="A65" s="112"/>
      <c r="B65" s="114" t="s">
        <v>85</v>
      </c>
      <c r="C65" s="228" t="s">
        <v>86</v>
      </c>
      <c r="D65" s="229"/>
      <c r="E65" s="229"/>
      <c r="F65" s="124" t="s">
        <v>23</v>
      </c>
      <c r="G65" s="125"/>
      <c r="H65" s="125"/>
      <c r="I65" s="227">
        <f>'Rozpočet Pol'!G160</f>
        <v>0</v>
      </c>
      <c r="J65" s="227"/>
    </row>
    <row r="66" spans="1:10" ht="25.5" customHeight="1" x14ac:dyDescent="0.2">
      <c r="A66" s="112"/>
      <c r="B66" s="121" t="s">
        <v>87</v>
      </c>
      <c r="C66" s="231" t="s">
        <v>26</v>
      </c>
      <c r="D66" s="232"/>
      <c r="E66" s="232"/>
      <c r="F66" s="126" t="s">
        <v>87</v>
      </c>
      <c r="G66" s="127"/>
      <c r="H66" s="127"/>
      <c r="I66" s="230">
        <f>'Rozpočet Pol'!G170</f>
        <v>0</v>
      </c>
      <c r="J66" s="230"/>
    </row>
    <row r="67" spans="1:10" ht="25.5" customHeight="1" x14ac:dyDescent="0.2">
      <c r="A67" s="113"/>
      <c r="B67" s="117" t="s">
        <v>1</v>
      </c>
      <c r="C67" s="117"/>
      <c r="D67" s="118"/>
      <c r="E67" s="118"/>
      <c r="F67" s="128"/>
      <c r="G67" s="129"/>
      <c r="H67" s="129"/>
      <c r="I67" s="233">
        <f>SUM(I49:I66)</f>
        <v>0</v>
      </c>
      <c r="J67" s="233"/>
    </row>
    <row r="68" spans="1:10" x14ac:dyDescent="0.2">
      <c r="F68" s="85"/>
      <c r="G68" s="85"/>
      <c r="H68" s="85"/>
      <c r="I68" s="85"/>
      <c r="J68" s="85"/>
    </row>
    <row r="69" spans="1:10" x14ac:dyDescent="0.2">
      <c r="F69" s="85"/>
      <c r="G69" s="85"/>
      <c r="H69" s="85"/>
      <c r="I69" s="85"/>
      <c r="J69" s="85"/>
    </row>
    <row r="70" spans="1:10" x14ac:dyDescent="0.2">
      <c r="F70" s="85"/>
      <c r="G70" s="85"/>
      <c r="H70" s="85"/>
      <c r="I70" s="85"/>
      <c r="J70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I66:J66"/>
    <mergeCell ref="C66:E66"/>
    <mergeCell ref="I67:J67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I49:J49"/>
    <mergeCell ref="C49:E49"/>
    <mergeCell ref="I50:J50"/>
    <mergeCell ref="C50:E50"/>
    <mergeCell ref="E15:F15"/>
    <mergeCell ref="D11:G11"/>
    <mergeCell ref="C39:E39"/>
    <mergeCell ref="B40:E40"/>
    <mergeCell ref="B43:J43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3:G13"/>
    <mergeCell ref="D3:J3"/>
    <mergeCell ref="D2:J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69" t="s">
        <v>41</v>
      </c>
      <c r="B2" s="68"/>
      <c r="C2" s="236"/>
      <c r="D2" s="236"/>
      <c r="E2" s="236"/>
      <c r="F2" s="236"/>
      <c r="G2" s="237"/>
    </row>
    <row r="3" spans="1:7" ht="24.95" hidden="1" customHeight="1" x14ac:dyDescent="0.2">
      <c r="A3" s="69" t="s">
        <v>7</v>
      </c>
      <c r="B3" s="68"/>
      <c r="C3" s="236"/>
      <c r="D3" s="236"/>
      <c r="E3" s="236"/>
      <c r="F3" s="236"/>
      <c r="G3" s="237"/>
    </row>
    <row r="4" spans="1:7" ht="24.95" hidden="1" customHeight="1" x14ac:dyDescent="0.2">
      <c r="A4" s="69" t="s">
        <v>8</v>
      </c>
      <c r="B4" s="68"/>
      <c r="C4" s="236"/>
      <c r="D4" s="236"/>
      <c r="E4" s="236"/>
      <c r="F4" s="236"/>
      <c r="G4" s="237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95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4" customWidth="1"/>
    <col min="3" max="3" width="38.28515625" style="8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0" t="s">
        <v>6</v>
      </c>
      <c r="B1" s="250"/>
      <c r="C1" s="250"/>
      <c r="D1" s="250"/>
      <c r="E1" s="250"/>
      <c r="F1" s="250"/>
      <c r="G1" s="250"/>
      <c r="AE1" t="s">
        <v>90</v>
      </c>
    </row>
    <row r="2" spans="1:60" ht="24.95" customHeight="1" x14ac:dyDescent="0.2">
      <c r="A2" s="134" t="s">
        <v>89</v>
      </c>
      <c r="B2" s="132"/>
      <c r="C2" s="251" t="s">
        <v>45</v>
      </c>
      <c r="D2" s="252"/>
      <c r="E2" s="252"/>
      <c r="F2" s="252"/>
      <c r="G2" s="253"/>
      <c r="AE2" t="s">
        <v>91</v>
      </c>
    </row>
    <row r="3" spans="1:60" ht="24.95" hidden="1" customHeight="1" x14ac:dyDescent="0.2">
      <c r="A3" s="135" t="s">
        <v>7</v>
      </c>
      <c r="B3" s="133"/>
      <c r="C3" s="254"/>
      <c r="D3" s="255"/>
      <c r="E3" s="255"/>
      <c r="F3" s="255"/>
      <c r="G3" s="256"/>
      <c r="AE3" t="s">
        <v>92</v>
      </c>
    </row>
    <row r="4" spans="1:60" ht="24.95" hidden="1" customHeight="1" x14ac:dyDescent="0.2">
      <c r="A4" s="135" t="s">
        <v>8</v>
      </c>
      <c r="B4" s="133"/>
      <c r="C4" s="254"/>
      <c r="D4" s="255"/>
      <c r="E4" s="255"/>
      <c r="F4" s="255"/>
      <c r="G4" s="256"/>
      <c r="AE4" t="s">
        <v>93</v>
      </c>
    </row>
    <row r="5" spans="1:60" hidden="1" x14ac:dyDescent="0.2">
      <c r="A5" s="136" t="s">
        <v>94</v>
      </c>
      <c r="B5" s="137"/>
      <c r="C5" s="137"/>
      <c r="D5" s="138"/>
      <c r="E5" s="138"/>
      <c r="F5" s="138"/>
      <c r="G5" s="139"/>
      <c r="AE5" t="s">
        <v>95</v>
      </c>
    </row>
    <row r="7" spans="1:60" ht="38.25" x14ac:dyDescent="0.2">
      <c r="A7" s="144" t="s">
        <v>96</v>
      </c>
      <c r="B7" s="145" t="s">
        <v>97</v>
      </c>
      <c r="C7" s="145" t="s">
        <v>98</v>
      </c>
      <c r="D7" s="144" t="s">
        <v>99</v>
      </c>
      <c r="E7" s="144" t="s">
        <v>100</v>
      </c>
      <c r="F7" s="140" t="s">
        <v>101</v>
      </c>
      <c r="G7" s="161" t="s">
        <v>28</v>
      </c>
      <c r="H7" s="162" t="s">
        <v>29</v>
      </c>
      <c r="I7" s="162" t="s">
        <v>102</v>
      </c>
      <c r="J7" s="162" t="s">
        <v>30</v>
      </c>
      <c r="K7" s="162" t="s">
        <v>103</v>
      </c>
      <c r="L7" s="162" t="s">
        <v>104</v>
      </c>
      <c r="M7" s="162" t="s">
        <v>105</v>
      </c>
      <c r="N7" s="162" t="s">
        <v>106</v>
      </c>
      <c r="O7" s="162" t="s">
        <v>107</v>
      </c>
      <c r="P7" s="162" t="s">
        <v>108</v>
      </c>
      <c r="Q7" s="162" t="s">
        <v>109</v>
      </c>
      <c r="R7" s="162" t="s">
        <v>110</v>
      </c>
      <c r="S7" s="162" t="s">
        <v>111</v>
      </c>
      <c r="T7" s="162" t="s">
        <v>112</v>
      </c>
      <c r="U7" s="147" t="s">
        <v>113</v>
      </c>
    </row>
    <row r="8" spans="1:60" x14ac:dyDescent="0.2">
      <c r="A8" s="163" t="s">
        <v>114</v>
      </c>
      <c r="B8" s="164" t="s">
        <v>53</v>
      </c>
      <c r="C8" s="165" t="s">
        <v>54</v>
      </c>
      <c r="D8" s="166"/>
      <c r="E8" s="167"/>
      <c r="F8" s="168"/>
      <c r="G8" s="168">
        <f>SUMIF(AE9:AE10,"&lt;&gt;NOR",G9:G10)</f>
        <v>0</v>
      </c>
      <c r="H8" s="168"/>
      <c r="I8" s="168">
        <f>SUM(I9:I10)</f>
        <v>0</v>
      </c>
      <c r="J8" s="168"/>
      <c r="K8" s="168">
        <f>SUM(K9:K10)</f>
        <v>0</v>
      </c>
      <c r="L8" s="168"/>
      <c r="M8" s="168">
        <f>SUM(M9:M10)</f>
        <v>0</v>
      </c>
      <c r="N8" s="146"/>
      <c r="O8" s="146">
        <f>SUM(O9:O10)</f>
        <v>0.68822000000000005</v>
      </c>
      <c r="P8" s="146"/>
      <c r="Q8" s="146">
        <f>SUM(Q9:Q10)</f>
        <v>0</v>
      </c>
      <c r="R8" s="146"/>
      <c r="S8" s="146"/>
      <c r="T8" s="163"/>
      <c r="U8" s="146">
        <f>SUM(U9:U10)</f>
        <v>3.04</v>
      </c>
      <c r="AE8" t="s">
        <v>115</v>
      </c>
    </row>
    <row r="9" spans="1:60" outlineLevel="1" x14ac:dyDescent="0.2">
      <c r="A9" s="142">
        <v>1</v>
      </c>
      <c r="B9" s="142" t="s">
        <v>116</v>
      </c>
      <c r="C9" s="179" t="s">
        <v>117</v>
      </c>
      <c r="D9" s="148" t="s">
        <v>118</v>
      </c>
      <c r="E9" s="155">
        <v>4.32</v>
      </c>
      <c r="F9" s="158">
        <f>H9+J9</f>
        <v>0</v>
      </c>
      <c r="G9" s="158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49">
        <v>0.15931000000000001</v>
      </c>
      <c r="O9" s="149">
        <f>ROUND(E9*N9,5)</f>
        <v>0.68822000000000005</v>
      </c>
      <c r="P9" s="149">
        <v>0</v>
      </c>
      <c r="Q9" s="149">
        <f>ROUND(E9*P9,5)</f>
        <v>0</v>
      </c>
      <c r="R9" s="149"/>
      <c r="S9" s="149"/>
      <c r="T9" s="150">
        <v>0.70399999999999996</v>
      </c>
      <c r="U9" s="149">
        <f>ROUND(E9*T9,2)</f>
        <v>3.04</v>
      </c>
      <c r="V9" s="141"/>
      <c r="W9" s="141"/>
      <c r="X9" s="141"/>
      <c r="Y9" s="141"/>
      <c r="Z9" s="141"/>
      <c r="AA9" s="141"/>
      <c r="AB9" s="141"/>
      <c r="AC9" s="141"/>
      <c r="AD9" s="141"/>
      <c r="AE9" s="141" t="s">
        <v>119</v>
      </c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</row>
    <row r="10" spans="1:60" outlineLevel="1" x14ac:dyDescent="0.2">
      <c r="A10" s="142"/>
      <c r="B10" s="142"/>
      <c r="C10" s="180" t="s">
        <v>120</v>
      </c>
      <c r="D10" s="151"/>
      <c r="E10" s="156">
        <v>4.32</v>
      </c>
      <c r="F10" s="158"/>
      <c r="G10" s="158"/>
      <c r="H10" s="158"/>
      <c r="I10" s="158"/>
      <c r="J10" s="158"/>
      <c r="K10" s="158"/>
      <c r="L10" s="158"/>
      <c r="M10" s="158"/>
      <c r="N10" s="149"/>
      <c r="O10" s="149"/>
      <c r="P10" s="149"/>
      <c r="Q10" s="149"/>
      <c r="R10" s="149"/>
      <c r="S10" s="149"/>
      <c r="T10" s="150"/>
      <c r="U10" s="149"/>
      <c r="V10" s="141"/>
      <c r="W10" s="141"/>
      <c r="X10" s="141"/>
      <c r="Y10" s="141"/>
      <c r="Z10" s="141"/>
      <c r="AA10" s="141"/>
      <c r="AB10" s="141"/>
      <c r="AC10" s="141"/>
      <c r="AD10" s="141"/>
      <c r="AE10" s="141" t="s">
        <v>121</v>
      </c>
      <c r="AF10" s="141">
        <v>0</v>
      </c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</row>
    <row r="11" spans="1:60" x14ac:dyDescent="0.2">
      <c r="A11" s="143" t="s">
        <v>114</v>
      </c>
      <c r="B11" s="143" t="s">
        <v>55</v>
      </c>
      <c r="C11" s="181" t="s">
        <v>56</v>
      </c>
      <c r="D11" s="152"/>
      <c r="E11" s="157"/>
      <c r="F11" s="160"/>
      <c r="G11" s="160">
        <f>SUMIF(AE12:AE19,"&lt;&gt;NOR",G12:G19)</f>
        <v>0</v>
      </c>
      <c r="H11" s="160"/>
      <c r="I11" s="160">
        <f>SUM(I12:I19)</f>
        <v>0</v>
      </c>
      <c r="J11" s="160"/>
      <c r="K11" s="160">
        <f>SUM(K12:K19)</f>
        <v>0</v>
      </c>
      <c r="L11" s="160"/>
      <c r="M11" s="160">
        <f>SUM(M12:M19)</f>
        <v>0</v>
      </c>
      <c r="N11" s="153"/>
      <c r="O11" s="153">
        <f>SUM(O12:O19)</f>
        <v>1.28027</v>
      </c>
      <c r="P11" s="153"/>
      <c r="Q11" s="153">
        <f>SUM(Q12:Q19)</f>
        <v>0</v>
      </c>
      <c r="R11" s="153"/>
      <c r="S11" s="153"/>
      <c r="T11" s="154"/>
      <c r="U11" s="153">
        <f>SUM(U12:U19)</f>
        <v>33.340000000000003</v>
      </c>
      <c r="AE11" t="s">
        <v>115</v>
      </c>
    </row>
    <row r="12" spans="1:60" outlineLevel="1" x14ac:dyDescent="0.2">
      <c r="A12" s="142">
        <v>2</v>
      </c>
      <c r="B12" s="142" t="s">
        <v>122</v>
      </c>
      <c r="C12" s="179" t="s">
        <v>123</v>
      </c>
      <c r="D12" s="148" t="s">
        <v>118</v>
      </c>
      <c r="E12" s="155">
        <v>32.392000000000003</v>
      </c>
      <c r="F12" s="158">
        <f>H12+J12</f>
        <v>0</v>
      </c>
      <c r="G12" s="158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21</v>
      </c>
      <c r="M12" s="158">
        <f>G12*(1+L12/100)</f>
        <v>0</v>
      </c>
      <c r="N12" s="149">
        <v>5.2500000000000003E-3</v>
      </c>
      <c r="O12" s="149">
        <f>ROUND(E12*N12,5)</f>
        <v>0.17005999999999999</v>
      </c>
      <c r="P12" s="149">
        <v>0</v>
      </c>
      <c r="Q12" s="149">
        <f>ROUND(E12*P12,5)</f>
        <v>0</v>
      </c>
      <c r="R12" s="149"/>
      <c r="S12" s="149"/>
      <c r="T12" s="150">
        <v>9.6000000000000002E-2</v>
      </c>
      <c r="U12" s="149">
        <f>ROUND(E12*T12,2)</f>
        <v>3.11</v>
      </c>
      <c r="V12" s="141"/>
      <c r="W12" s="141"/>
      <c r="X12" s="141"/>
      <c r="Y12" s="141"/>
      <c r="Z12" s="141"/>
      <c r="AA12" s="141"/>
      <c r="AB12" s="141"/>
      <c r="AC12" s="141"/>
      <c r="AD12" s="141"/>
      <c r="AE12" s="141" t="s">
        <v>119</v>
      </c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</row>
    <row r="13" spans="1:60" outlineLevel="1" x14ac:dyDescent="0.2">
      <c r="A13" s="142"/>
      <c r="B13" s="142"/>
      <c r="C13" s="180" t="s">
        <v>124</v>
      </c>
      <c r="D13" s="151"/>
      <c r="E13" s="156">
        <v>8.7200000000000006</v>
      </c>
      <c r="F13" s="158"/>
      <c r="G13" s="158"/>
      <c r="H13" s="158"/>
      <c r="I13" s="158"/>
      <c r="J13" s="158"/>
      <c r="K13" s="158"/>
      <c r="L13" s="158"/>
      <c r="M13" s="158"/>
      <c r="N13" s="149"/>
      <c r="O13" s="149"/>
      <c r="P13" s="149"/>
      <c r="Q13" s="149"/>
      <c r="R13" s="149"/>
      <c r="S13" s="149"/>
      <c r="T13" s="150"/>
      <c r="U13" s="149"/>
      <c r="V13" s="141"/>
      <c r="W13" s="141"/>
      <c r="X13" s="141"/>
      <c r="Y13" s="141"/>
      <c r="Z13" s="141"/>
      <c r="AA13" s="141"/>
      <c r="AB13" s="141"/>
      <c r="AC13" s="141"/>
      <c r="AD13" s="141"/>
      <c r="AE13" s="141" t="s">
        <v>121</v>
      </c>
      <c r="AF13" s="141">
        <v>0</v>
      </c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</row>
    <row r="14" spans="1:60" outlineLevel="1" x14ac:dyDescent="0.2">
      <c r="A14" s="142"/>
      <c r="B14" s="142"/>
      <c r="C14" s="180" t="s">
        <v>125</v>
      </c>
      <c r="D14" s="151"/>
      <c r="E14" s="156">
        <v>23.672000000000001</v>
      </c>
      <c r="F14" s="158"/>
      <c r="G14" s="158"/>
      <c r="H14" s="158"/>
      <c r="I14" s="158"/>
      <c r="J14" s="158"/>
      <c r="K14" s="158"/>
      <c r="L14" s="158"/>
      <c r="M14" s="158"/>
      <c r="N14" s="149"/>
      <c r="O14" s="149"/>
      <c r="P14" s="149"/>
      <c r="Q14" s="149"/>
      <c r="R14" s="149"/>
      <c r="S14" s="149"/>
      <c r="T14" s="150"/>
      <c r="U14" s="149"/>
      <c r="V14" s="141"/>
      <c r="W14" s="141"/>
      <c r="X14" s="141"/>
      <c r="Y14" s="141"/>
      <c r="Z14" s="141"/>
      <c r="AA14" s="141"/>
      <c r="AB14" s="141"/>
      <c r="AC14" s="141"/>
      <c r="AD14" s="141"/>
      <c r="AE14" s="141" t="s">
        <v>121</v>
      </c>
      <c r="AF14" s="141">
        <v>0</v>
      </c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</row>
    <row r="15" spans="1:60" ht="22.5" outlineLevel="1" x14ac:dyDescent="0.2">
      <c r="A15" s="142">
        <v>3</v>
      </c>
      <c r="B15" s="142" t="s">
        <v>126</v>
      </c>
      <c r="C15" s="179" t="s">
        <v>127</v>
      </c>
      <c r="D15" s="148" t="s">
        <v>118</v>
      </c>
      <c r="E15" s="155">
        <v>38.7575</v>
      </c>
      <c r="F15" s="158">
        <f>H15+J15</f>
        <v>0</v>
      </c>
      <c r="G15" s="158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21</v>
      </c>
      <c r="M15" s="158">
        <f>G15*(1+L15/100)</f>
        <v>0</v>
      </c>
      <c r="N15" s="149">
        <v>1.7680000000000001E-2</v>
      </c>
      <c r="O15" s="149">
        <f>ROUND(E15*N15,5)</f>
        <v>0.68523000000000001</v>
      </c>
      <c r="P15" s="149">
        <v>0</v>
      </c>
      <c r="Q15" s="149">
        <f>ROUND(E15*P15,5)</f>
        <v>0</v>
      </c>
      <c r="R15" s="149"/>
      <c r="S15" s="149"/>
      <c r="T15" s="150">
        <v>0.38716</v>
      </c>
      <c r="U15" s="149">
        <f>ROUND(E15*T15,2)</f>
        <v>15.01</v>
      </c>
      <c r="V15" s="141"/>
      <c r="W15" s="141"/>
      <c r="X15" s="141"/>
      <c r="Y15" s="141"/>
      <c r="Z15" s="141"/>
      <c r="AA15" s="141"/>
      <c r="AB15" s="141"/>
      <c r="AC15" s="141"/>
      <c r="AD15" s="141"/>
      <c r="AE15" s="141" t="s">
        <v>119</v>
      </c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</row>
    <row r="16" spans="1:60" outlineLevel="1" x14ac:dyDescent="0.2">
      <c r="A16" s="142"/>
      <c r="B16" s="142"/>
      <c r="C16" s="180" t="s">
        <v>128</v>
      </c>
      <c r="D16" s="151"/>
      <c r="E16" s="156">
        <v>38.7575</v>
      </c>
      <c r="F16" s="158"/>
      <c r="G16" s="158"/>
      <c r="H16" s="158"/>
      <c r="I16" s="158"/>
      <c r="J16" s="158"/>
      <c r="K16" s="158"/>
      <c r="L16" s="158"/>
      <c r="M16" s="158"/>
      <c r="N16" s="149"/>
      <c r="O16" s="149"/>
      <c r="P16" s="149"/>
      <c r="Q16" s="149"/>
      <c r="R16" s="149"/>
      <c r="S16" s="149"/>
      <c r="T16" s="150"/>
      <c r="U16" s="149"/>
      <c r="V16" s="141"/>
      <c r="W16" s="141"/>
      <c r="X16" s="141"/>
      <c r="Y16" s="141"/>
      <c r="Z16" s="141"/>
      <c r="AA16" s="141"/>
      <c r="AB16" s="141"/>
      <c r="AC16" s="141"/>
      <c r="AD16" s="141"/>
      <c r="AE16" s="141" t="s">
        <v>121</v>
      </c>
      <c r="AF16" s="141">
        <v>0</v>
      </c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</row>
    <row r="17" spans="1:60" ht="22.5" outlineLevel="1" x14ac:dyDescent="0.2">
      <c r="A17" s="142">
        <v>4</v>
      </c>
      <c r="B17" s="142" t="s">
        <v>129</v>
      </c>
      <c r="C17" s="179" t="s">
        <v>130</v>
      </c>
      <c r="D17" s="148" t="s">
        <v>118</v>
      </c>
      <c r="E17" s="155">
        <v>32.392000000000003</v>
      </c>
      <c r="F17" s="158">
        <f>H17+J17</f>
        <v>0</v>
      </c>
      <c r="G17" s="158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21</v>
      </c>
      <c r="M17" s="158">
        <f>G17*(1+L17/100)</f>
        <v>0</v>
      </c>
      <c r="N17" s="149">
        <v>1.312E-2</v>
      </c>
      <c r="O17" s="149">
        <f>ROUND(E17*N17,5)</f>
        <v>0.42498000000000002</v>
      </c>
      <c r="P17" s="149">
        <v>0</v>
      </c>
      <c r="Q17" s="149">
        <f>ROUND(E17*P17,5)</f>
        <v>0</v>
      </c>
      <c r="R17" s="149"/>
      <c r="S17" s="149"/>
      <c r="T17" s="150">
        <v>0.47</v>
      </c>
      <c r="U17" s="149">
        <f>ROUND(E17*T17,2)</f>
        <v>15.22</v>
      </c>
      <c r="V17" s="141"/>
      <c r="W17" s="141"/>
      <c r="X17" s="141"/>
      <c r="Y17" s="141"/>
      <c r="Z17" s="141"/>
      <c r="AA17" s="141"/>
      <c r="AB17" s="141"/>
      <c r="AC17" s="141"/>
      <c r="AD17" s="141"/>
      <c r="AE17" s="141" t="s">
        <v>119</v>
      </c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G17" s="141"/>
      <c r="BH17" s="141"/>
    </row>
    <row r="18" spans="1:60" outlineLevel="1" x14ac:dyDescent="0.2">
      <c r="A18" s="142"/>
      <c r="B18" s="142"/>
      <c r="C18" s="180" t="s">
        <v>124</v>
      </c>
      <c r="D18" s="151"/>
      <c r="E18" s="156">
        <v>8.7200000000000006</v>
      </c>
      <c r="F18" s="158"/>
      <c r="G18" s="158"/>
      <c r="H18" s="158"/>
      <c r="I18" s="158"/>
      <c r="J18" s="158"/>
      <c r="K18" s="158"/>
      <c r="L18" s="158"/>
      <c r="M18" s="158"/>
      <c r="N18" s="149"/>
      <c r="O18" s="149"/>
      <c r="P18" s="149"/>
      <c r="Q18" s="149"/>
      <c r="R18" s="149"/>
      <c r="S18" s="149"/>
      <c r="T18" s="150"/>
      <c r="U18" s="149"/>
      <c r="V18" s="141"/>
      <c r="W18" s="141"/>
      <c r="X18" s="141"/>
      <c r="Y18" s="141"/>
      <c r="Z18" s="141"/>
      <c r="AA18" s="141"/>
      <c r="AB18" s="141"/>
      <c r="AC18" s="141"/>
      <c r="AD18" s="141"/>
      <c r="AE18" s="141" t="s">
        <v>121</v>
      </c>
      <c r="AF18" s="141">
        <v>0</v>
      </c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141"/>
      <c r="BB18" s="141"/>
      <c r="BC18" s="141"/>
      <c r="BD18" s="141"/>
      <c r="BE18" s="141"/>
      <c r="BF18" s="141"/>
      <c r="BG18" s="141"/>
      <c r="BH18" s="141"/>
    </row>
    <row r="19" spans="1:60" outlineLevel="1" x14ac:dyDescent="0.2">
      <c r="A19" s="142"/>
      <c r="B19" s="142"/>
      <c r="C19" s="180" t="s">
        <v>125</v>
      </c>
      <c r="D19" s="151"/>
      <c r="E19" s="156">
        <v>23.672000000000001</v>
      </c>
      <c r="F19" s="158"/>
      <c r="G19" s="158"/>
      <c r="H19" s="158"/>
      <c r="I19" s="158"/>
      <c r="J19" s="158"/>
      <c r="K19" s="158"/>
      <c r="L19" s="158"/>
      <c r="M19" s="158"/>
      <c r="N19" s="149"/>
      <c r="O19" s="149"/>
      <c r="P19" s="149"/>
      <c r="Q19" s="149"/>
      <c r="R19" s="149"/>
      <c r="S19" s="149"/>
      <c r="T19" s="150"/>
      <c r="U19" s="149"/>
      <c r="V19" s="141"/>
      <c r="W19" s="141"/>
      <c r="X19" s="141"/>
      <c r="Y19" s="141"/>
      <c r="Z19" s="141"/>
      <c r="AA19" s="141"/>
      <c r="AB19" s="141"/>
      <c r="AC19" s="141"/>
      <c r="AD19" s="141"/>
      <c r="AE19" s="141" t="s">
        <v>121</v>
      </c>
      <c r="AF19" s="141">
        <v>0</v>
      </c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1"/>
      <c r="BH19" s="141"/>
    </row>
    <row r="20" spans="1:60" x14ac:dyDescent="0.2">
      <c r="A20" s="143" t="s">
        <v>114</v>
      </c>
      <c r="B20" s="143" t="s">
        <v>57</v>
      </c>
      <c r="C20" s="181" t="s">
        <v>58</v>
      </c>
      <c r="D20" s="152"/>
      <c r="E20" s="157"/>
      <c r="F20" s="160"/>
      <c r="G20" s="160">
        <f>SUMIF(AE21:AE24,"&lt;&gt;NOR",G21:G24)</f>
        <v>0</v>
      </c>
      <c r="H20" s="160"/>
      <c r="I20" s="160">
        <f>SUM(I21:I24)</f>
        <v>0</v>
      </c>
      <c r="J20" s="160"/>
      <c r="K20" s="160">
        <f>SUM(K21:K24)</f>
        <v>0</v>
      </c>
      <c r="L20" s="160"/>
      <c r="M20" s="160">
        <f>SUM(M21:M24)</f>
        <v>0</v>
      </c>
      <c r="N20" s="153"/>
      <c r="O20" s="153">
        <f>SUM(O21:O24)</f>
        <v>0.35424</v>
      </c>
      <c r="P20" s="153"/>
      <c r="Q20" s="153">
        <f>SUM(Q21:Q24)</f>
        <v>0</v>
      </c>
      <c r="R20" s="153"/>
      <c r="S20" s="153"/>
      <c r="T20" s="154"/>
      <c r="U20" s="153">
        <f>SUM(U21:U24)</f>
        <v>13.48</v>
      </c>
      <c r="AE20" t="s">
        <v>115</v>
      </c>
    </row>
    <row r="21" spans="1:60" ht="22.5" outlineLevel="1" x14ac:dyDescent="0.2">
      <c r="A21" s="142">
        <v>5</v>
      </c>
      <c r="B21" s="142" t="s">
        <v>131</v>
      </c>
      <c r="C21" s="179" t="s">
        <v>132</v>
      </c>
      <c r="D21" s="148" t="s">
        <v>118</v>
      </c>
      <c r="E21" s="155">
        <v>38.7575</v>
      </c>
      <c r="F21" s="158">
        <f>H21+J21</f>
        <v>0</v>
      </c>
      <c r="G21" s="158">
        <f>ROUND(E21*F21,2)</f>
        <v>0</v>
      </c>
      <c r="H21" s="159"/>
      <c r="I21" s="158">
        <f>ROUND(E21*H21,2)</f>
        <v>0</v>
      </c>
      <c r="J21" s="159"/>
      <c r="K21" s="158">
        <f>ROUND(E21*J21,2)</f>
        <v>0</v>
      </c>
      <c r="L21" s="158">
        <v>21</v>
      </c>
      <c r="M21" s="158">
        <f>G21*(1+L21/100)</f>
        <v>0</v>
      </c>
      <c r="N21" s="149">
        <v>9.1400000000000006E-3</v>
      </c>
      <c r="O21" s="149">
        <f>ROUND(E21*N21,5)</f>
        <v>0.35424</v>
      </c>
      <c r="P21" s="149">
        <v>0</v>
      </c>
      <c r="Q21" s="149">
        <f>ROUND(E21*P21,5)</f>
        <v>0</v>
      </c>
      <c r="R21" s="149"/>
      <c r="S21" s="149"/>
      <c r="T21" s="150">
        <v>0.34775</v>
      </c>
      <c r="U21" s="149">
        <f>ROUND(E21*T21,2)</f>
        <v>13.48</v>
      </c>
      <c r="V21" s="141"/>
      <c r="W21" s="141"/>
      <c r="X21" s="141"/>
      <c r="Y21" s="141"/>
      <c r="Z21" s="141"/>
      <c r="AA21" s="141"/>
      <c r="AB21" s="141"/>
      <c r="AC21" s="141"/>
      <c r="AD21" s="141"/>
      <c r="AE21" s="141" t="s">
        <v>119</v>
      </c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141"/>
      <c r="BB21" s="141"/>
      <c r="BC21" s="141"/>
      <c r="BD21" s="141"/>
      <c r="BE21" s="141"/>
      <c r="BF21" s="141"/>
      <c r="BG21" s="141"/>
      <c r="BH21" s="141"/>
    </row>
    <row r="22" spans="1:60" ht="22.5" outlineLevel="1" x14ac:dyDescent="0.2">
      <c r="A22" s="142"/>
      <c r="B22" s="142"/>
      <c r="C22" s="180" t="s">
        <v>133</v>
      </c>
      <c r="D22" s="151"/>
      <c r="E22" s="156">
        <v>25.3825</v>
      </c>
      <c r="F22" s="158"/>
      <c r="G22" s="158"/>
      <c r="H22" s="158"/>
      <c r="I22" s="158"/>
      <c r="J22" s="158"/>
      <c r="K22" s="158"/>
      <c r="L22" s="158"/>
      <c r="M22" s="158"/>
      <c r="N22" s="149"/>
      <c r="O22" s="149"/>
      <c r="P22" s="149"/>
      <c r="Q22" s="149"/>
      <c r="R22" s="149"/>
      <c r="S22" s="149"/>
      <c r="T22" s="150"/>
      <c r="U22" s="149"/>
      <c r="V22" s="141"/>
      <c r="W22" s="141"/>
      <c r="X22" s="141"/>
      <c r="Y22" s="141"/>
      <c r="Z22" s="141"/>
      <c r="AA22" s="141"/>
      <c r="AB22" s="141"/>
      <c r="AC22" s="141"/>
      <c r="AD22" s="141"/>
      <c r="AE22" s="141" t="s">
        <v>121</v>
      </c>
      <c r="AF22" s="141">
        <v>0</v>
      </c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</row>
    <row r="23" spans="1:60" outlineLevel="1" x14ac:dyDescent="0.2">
      <c r="A23" s="142"/>
      <c r="B23" s="142"/>
      <c r="C23" s="180" t="s">
        <v>134</v>
      </c>
      <c r="D23" s="151"/>
      <c r="E23" s="156">
        <v>6.1749999999999998</v>
      </c>
      <c r="F23" s="158"/>
      <c r="G23" s="158"/>
      <c r="H23" s="158"/>
      <c r="I23" s="158"/>
      <c r="J23" s="158"/>
      <c r="K23" s="158"/>
      <c r="L23" s="158"/>
      <c r="M23" s="158"/>
      <c r="N23" s="149"/>
      <c r="O23" s="149"/>
      <c r="P23" s="149"/>
      <c r="Q23" s="149"/>
      <c r="R23" s="149"/>
      <c r="S23" s="149"/>
      <c r="T23" s="150"/>
      <c r="U23" s="149"/>
      <c r="V23" s="141"/>
      <c r="W23" s="141"/>
      <c r="X23" s="141"/>
      <c r="Y23" s="141"/>
      <c r="Z23" s="141"/>
      <c r="AA23" s="141"/>
      <c r="AB23" s="141"/>
      <c r="AC23" s="141"/>
      <c r="AD23" s="141"/>
      <c r="AE23" s="141" t="s">
        <v>121</v>
      </c>
      <c r="AF23" s="141">
        <v>0</v>
      </c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</row>
    <row r="24" spans="1:60" outlineLevel="1" x14ac:dyDescent="0.2">
      <c r="A24" s="142"/>
      <c r="B24" s="142"/>
      <c r="C24" s="180" t="s">
        <v>135</v>
      </c>
      <c r="D24" s="151"/>
      <c r="E24" s="156">
        <v>7.2</v>
      </c>
      <c r="F24" s="158"/>
      <c r="G24" s="158"/>
      <c r="H24" s="158"/>
      <c r="I24" s="158"/>
      <c r="J24" s="158"/>
      <c r="K24" s="158"/>
      <c r="L24" s="158"/>
      <c r="M24" s="158"/>
      <c r="N24" s="149"/>
      <c r="O24" s="149"/>
      <c r="P24" s="149"/>
      <c r="Q24" s="149"/>
      <c r="R24" s="149"/>
      <c r="S24" s="149"/>
      <c r="T24" s="150"/>
      <c r="U24" s="149"/>
      <c r="V24" s="141"/>
      <c r="W24" s="141"/>
      <c r="X24" s="141"/>
      <c r="Y24" s="141"/>
      <c r="Z24" s="141"/>
      <c r="AA24" s="141"/>
      <c r="AB24" s="141"/>
      <c r="AC24" s="141"/>
      <c r="AD24" s="141"/>
      <c r="AE24" s="141" t="s">
        <v>121</v>
      </c>
      <c r="AF24" s="141">
        <v>0</v>
      </c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</row>
    <row r="25" spans="1:60" x14ac:dyDescent="0.2">
      <c r="A25" s="143" t="s">
        <v>114</v>
      </c>
      <c r="B25" s="143" t="s">
        <v>59</v>
      </c>
      <c r="C25" s="181" t="s">
        <v>60</v>
      </c>
      <c r="D25" s="152"/>
      <c r="E25" s="157"/>
      <c r="F25" s="160"/>
      <c r="G25" s="160">
        <f>SUMIF(AE26:AE26,"&lt;&gt;NOR",G26:G26)</f>
        <v>0</v>
      </c>
      <c r="H25" s="160"/>
      <c r="I25" s="160">
        <f>SUM(I26:I26)</f>
        <v>0</v>
      </c>
      <c r="J25" s="160"/>
      <c r="K25" s="160">
        <f>SUM(K26:K26)</f>
        <v>0</v>
      </c>
      <c r="L25" s="160"/>
      <c r="M25" s="160">
        <f>SUM(M26:M26)</f>
        <v>0</v>
      </c>
      <c r="N25" s="153"/>
      <c r="O25" s="153">
        <f>SUM(O26:O26)</f>
        <v>1.5499999999999999E-3</v>
      </c>
      <c r="P25" s="153"/>
      <c r="Q25" s="153">
        <f>SUM(Q26:Q26)</f>
        <v>0</v>
      </c>
      <c r="R25" s="153"/>
      <c r="S25" s="153"/>
      <c r="T25" s="154"/>
      <c r="U25" s="153">
        <f>SUM(U26:U26)</f>
        <v>11.94</v>
      </c>
      <c r="AE25" t="s">
        <v>115</v>
      </c>
    </row>
    <row r="26" spans="1:60" outlineLevel="1" x14ac:dyDescent="0.2">
      <c r="A26" s="142">
        <v>6</v>
      </c>
      <c r="B26" s="142" t="s">
        <v>136</v>
      </c>
      <c r="C26" s="179" t="s">
        <v>137</v>
      </c>
      <c r="D26" s="148" t="s">
        <v>118</v>
      </c>
      <c r="E26" s="155">
        <v>38.7575</v>
      </c>
      <c r="F26" s="158">
        <f>H26+J26</f>
        <v>0</v>
      </c>
      <c r="G26" s="158">
        <f>ROUND(E26*F26,2)</f>
        <v>0</v>
      </c>
      <c r="H26" s="159"/>
      <c r="I26" s="158">
        <f>ROUND(E26*H26,2)</f>
        <v>0</v>
      </c>
      <c r="J26" s="159"/>
      <c r="K26" s="158">
        <f>ROUND(E26*J26,2)</f>
        <v>0</v>
      </c>
      <c r="L26" s="158">
        <v>21</v>
      </c>
      <c r="M26" s="158">
        <f>G26*(1+L26/100)</f>
        <v>0</v>
      </c>
      <c r="N26" s="149">
        <v>4.0000000000000003E-5</v>
      </c>
      <c r="O26" s="149">
        <f>ROUND(E26*N26,5)</f>
        <v>1.5499999999999999E-3</v>
      </c>
      <c r="P26" s="149">
        <v>0</v>
      </c>
      <c r="Q26" s="149">
        <f>ROUND(E26*P26,5)</f>
        <v>0</v>
      </c>
      <c r="R26" s="149"/>
      <c r="S26" s="149"/>
      <c r="T26" s="150">
        <v>0.308</v>
      </c>
      <c r="U26" s="149">
        <f>ROUND(E26*T26,2)</f>
        <v>11.94</v>
      </c>
      <c r="V26" s="141"/>
      <c r="W26" s="141"/>
      <c r="X26" s="141"/>
      <c r="Y26" s="141"/>
      <c r="Z26" s="141"/>
      <c r="AA26" s="141"/>
      <c r="AB26" s="141"/>
      <c r="AC26" s="141"/>
      <c r="AD26" s="141"/>
      <c r="AE26" s="141" t="s">
        <v>119</v>
      </c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</row>
    <row r="27" spans="1:60" x14ac:dyDescent="0.2">
      <c r="A27" s="143" t="s">
        <v>114</v>
      </c>
      <c r="B27" s="143" t="s">
        <v>61</v>
      </c>
      <c r="C27" s="181" t="s">
        <v>62</v>
      </c>
      <c r="D27" s="152"/>
      <c r="E27" s="157"/>
      <c r="F27" s="160"/>
      <c r="G27" s="160">
        <f>SUMIF(AE28:AE49,"&lt;&gt;NOR",G28:G49)</f>
        <v>0</v>
      </c>
      <c r="H27" s="160"/>
      <c r="I27" s="160">
        <f>SUM(I28:I49)</f>
        <v>0</v>
      </c>
      <c r="J27" s="160"/>
      <c r="K27" s="160">
        <f>SUM(K28:K49)</f>
        <v>0</v>
      </c>
      <c r="L27" s="160"/>
      <c r="M27" s="160">
        <f>SUM(M28:M49)</f>
        <v>0</v>
      </c>
      <c r="N27" s="153"/>
      <c r="O27" s="153">
        <f>SUM(O28:O49)</f>
        <v>4.2119999999999998E-2</v>
      </c>
      <c r="P27" s="153"/>
      <c r="Q27" s="153">
        <f>SUM(Q28:Q49)</f>
        <v>15.187389999999999</v>
      </c>
      <c r="R27" s="153"/>
      <c r="S27" s="153"/>
      <c r="T27" s="154"/>
      <c r="U27" s="153">
        <f>SUM(U28:U49)</f>
        <v>42.85</v>
      </c>
      <c r="AE27" t="s">
        <v>115</v>
      </c>
    </row>
    <row r="28" spans="1:60" outlineLevel="1" x14ac:dyDescent="0.2">
      <c r="A28" s="142">
        <v>7</v>
      </c>
      <c r="B28" s="142" t="s">
        <v>138</v>
      </c>
      <c r="C28" s="179" t="s">
        <v>139</v>
      </c>
      <c r="D28" s="148" t="s">
        <v>118</v>
      </c>
      <c r="E28" s="155">
        <v>40.844000000000001</v>
      </c>
      <c r="F28" s="158">
        <f>H28+J28</f>
        <v>0</v>
      </c>
      <c r="G28" s="158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21</v>
      </c>
      <c r="M28" s="158">
        <f>G28*(1+L28/100)</f>
        <v>0</v>
      </c>
      <c r="N28" s="149">
        <v>6.7000000000000002E-4</v>
      </c>
      <c r="O28" s="149">
        <f>ROUND(E28*N28,5)</f>
        <v>2.7369999999999998E-2</v>
      </c>
      <c r="P28" s="149">
        <v>0.31900000000000001</v>
      </c>
      <c r="Q28" s="149">
        <f>ROUND(E28*P28,5)</f>
        <v>13.02924</v>
      </c>
      <c r="R28" s="149"/>
      <c r="S28" s="149"/>
      <c r="T28" s="150">
        <v>0.317</v>
      </c>
      <c r="U28" s="149">
        <f>ROUND(E28*T28,2)</f>
        <v>12.95</v>
      </c>
      <c r="V28" s="141"/>
      <c r="W28" s="141"/>
      <c r="X28" s="141"/>
      <c r="Y28" s="141"/>
      <c r="Z28" s="141"/>
      <c r="AA28" s="141"/>
      <c r="AB28" s="141"/>
      <c r="AC28" s="141"/>
      <c r="AD28" s="141"/>
      <c r="AE28" s="141" t="s">
        <v>119</v>
      </c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</row>
    <row r="29" spans="1:60" outlineLevel="1" x14ac:dyDescent="0.2">
      <c r="A29" s="142"/>
      <c r="B29" s="142"/>
      <c r="C29" s="180" t="s">
        <v>140</v>
      </c>
      <c r="D29" s="151"/>
      <c r="E29" s="156">
        <v>26.725999999999999</v>
      </c>
      <c r="F29" s="158"/>
      <c r="G29" s="158"/>
      <c r="H29" s="158"/>
      <c r="I29" s="158"/>
      <c r="J29" s="158"/>
      <c r="K29" s="158"/>
      <c r="L29" s="158"/>
      <c r="M29" s="158"/>
      <c r="N29" s="149"/>
      <c r="O29" s="149"/>
      <c r="P29" s="149"/>
      <c r="Q29" s="149"/>
      <c r="R29" s="149"/>
      <c r="S29" s="149"/>
      <c r="T29" s="150"/>
      <c r="U29" s="149"/>
      <c r="V29" s="141"/>
      <c r="W29" s="141"/>
      <c r="X29" s="141"/>
      <c r="Y29" s="141"/>
      <c r="Z29" s="141"/>
      <c r="AA29" s="141"/>
      <c r="AB29" s="141"/>
      <c r="AC29" s="141"/>
      <c r="AD29" s="141"/>
      <c r="AE29" s="141" t="s">
        <v>121</v>
      </c>
      <c r="AF29" s="141">
        <v>0</v>
      </c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</row>
    <row r="30" spans="1:60" outlineLevel="1" x14ac:dyDescent="0.2">
      <c r="A30" s="142"/>
      <c r="B30" s="142"/>
      <c r="C30" s="180" t="s">
        <v>140</v>
      </c>
      <c r="D30" s="151"/>
      <c r="E30" s="156">
        <v>26.725999999999999</v>
      </c>
      <c r="F30" s="158"/>
      <c r="G30" s="158"/>
      <c r="H30" s="158"/>
      <c r="I30" s="158"/>
      <c r="J30" s="158"/>
      <c r="K30" s="158"/>
      <c r="L30" s="158"/>
      <c r="M30" s="158"/>
      <c r="N30" s="149"/>
      <c r="O30" s="149"/>
      <c r="P30" s="149"/>
      <c r="Q30" s="149"/>
      <c r="R30" s="149"/>
      <c r="S30" s="149"/>
      <c r="T30" s="150"/>
      <c r="U30" s="149"/>
      <c r="V30" s="141"/>
      <c r="W30" s="141"/>
      <c r="X30" s="141"/>
      <c r="Y30" s="141"/>
      <c r="Z30" s="141"/>
      <c r="AA30" s="141"/>
      <c r="AB30" s="141"/>
      <c r="AC30" s="141"/>
      <c r="AD30" s="141"/>
      <c r="AE30" s="141" t="s">
        <v>121</v>
      </c>
      <c r="AF30" s="141">
        <v>0</v>
      </c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</row>
    <row r="31" spans="1:60" outlineLevel="1" x14ac:dyDescent="0.2">
      <c r="A31" s="142"/>
      <c r="B31" s="142"/>
      <c r="C31" s="180" t="s">
        <v>141</v>
      </c>
      <c r="D31" s="151"/>
      <c r="E31" s="156">
        <v>-3.1520000000000001</v>
      </c>
      <c r="F31" s="158"/>
      <c r="G31" s="158"/>
      <c r="H31" s="158"/>
      <c r="I31" s="158"/>
      <c r="J31" s="158"/>
      <c r="K31" s="158"/>
      <c r="L31" s="158"/>
      <c r="M31" s="158"/>
      <c r="N31" s="149"/>
      <c r="O31" s="149"/>
      <c r="P31" s="149"/>
      <c r="Q31" s="149"/>
      <c r="R31" s="149"/>
      <c r="S31" s="149"/>
      <c r="T31" s="150"/>
      <c r="U31" s="149"/>
      <c r="V31" s="141"/>
      <c r="W31" s="141"/>
      <c r="X31" s="141"/>
      <c r="Y31" s="141"/>
      <c r="Z31" s="141"/>
      <c r="AA31" s="141"/>
      <c r="AB31" s="141"/>
      <c r="AC31" s="141"/>
      <c r="AD31" s="141"/>
      <c r="AE31" s="141" t="s">
        <v>121</v>
      </c>
      <c r="AF31" s="141">
        <v>0</v>
      </c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</row>
    <row r="32" spans="1:60" outlineLevel="1" x14ac:dyDescent="0.2">
      <c r="A32" s="142"/>
      <c r="B32" s="142"/>
      <c r="C32" s="180" t="s">
        <v>142</v>
      </c>
      <c r="D32" s="151"/>
      <c r="E32" s="156">
        <v>-9.4559999999999995</v>
      </c>
      <c r="F32" s="158"/>
      <c r="G32" s="158"/>
      <c r="H32" s="158"/>
      <c r="I32" s="158"/>
      <c r="J32" s="158"/>
      <c r="K32" s="158"/>
      <c r="L32" s="158"/>
      <c r="M32" s="158"/>
      <c r="N32" s="149"/>
      <c r="O32" s="149"/>
      <c r="P32" s="149"/>
      <c r="Q32" s="149"/>
      <c r="R32" s="149"/>
      <c r="S32" s="149"/>
      <c r="T32" s="150"/>
      <c r="U32" s="149"/>
      <c r="V32" s="141"/>
      <c r="W32" s="141"/>
      <c r="X32" s="141"/>
      <c r="Y32" s="141"/>
      <c r="Z32" s="141"/>
      <c r="AA32" s="141"/>
      <c r="AB32" s="141"/>
      <c r="AC32" s="141"/>
      <c r="AD32" s="141"/>
      <c r="AE32" s="141" t="s">
        <v>121</v>
      </c>
      <c r="AF32" s="141">
        <v>0</v>
      </c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</row>
    <row r="33" spans="1:60" outlineLevel="1" x14ac:dyDescent="0.2">
      <c r="A33" s="142">
        <v>8</v>
      </c>
      <c r="B33" s="142" t="s">
        <v>143</v>
      </c>
      <c r="C33" s="179" t="s">
        <v>144</v>
      </c>
      <c r="D33" s="148" t="s">
        <v>118</v>
      </c>
      <c r="E33" s="155">
        <v>36.808</v>
      </c>
      <c r="F33" s="158">
        <f>H33+J33</f>
        <v>0</v>
      </c>
      <c r="G33" s="158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21</v>
      </c>
      <c r="M33" s="158">
        <f>G33*(1+L33/100)</f>
        <v>0</v>
      </c>
      <c r="N33" s="149">
        <v>0</v>
      </c>
      <c r="O33" s="149">
        <f>ROUND(E33*N33,5)</f>
        <v>0</v>
      </c>
      <c r="P33" s="149">
        <v>1.26E-2</v>
      </c>
      <c r="Q33" s="149">
        <f>ROUND(E33*P33,5)</f>
        <v>0.46378000000000003</v>
      </c>
      <c r="R33" s="149"/>
      <c r="S33" s="149"/>
      <c r="T33" s="150">
        <v>0.33</v>
      </c>
      <c r="U33" s="149">
        <f>ROUND(E33*T33,2)</f>
        <v>12.15</v>
      </c>
      <c r="V33" s="141"/>
      <c r="W33" s="141"/>
      <c r="X33" s="141"/>
      <c r="Y33" s="141"/>
      <c r="Z33" s="141"/>
      <c r="AA33" s="141"/>
      <c r="AB33" s="141"/>
      <c r="AC33" s="141"/>
      <c r="AD33" s="141"/>
      <c r="AE33" s="141" t="s">
        <v>119</v>
      </c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</row>
    <row r="34" spans="1:60" ht="22.5" outlineLevel="1" x14ac:dyDescent="0.2">
      <c r="A34" s="142"/>
      <c r="B34" s="142"/>
      <c r="C34" s="180" t="s">
        <v>145</v>
      </c>
      <c r="D34" s="151"/>
      <c r="E34" s="156">
        <v>14.3825</v>
      </c>
      <c r="F34" s="158"/>
      <c r="G34" s="158"/>
      <c r="H34" s="158"/>
      <c r="I34" s="158"/>
      <c r="J34" s="158"/>
      <c r="K34" s="158"/>
      <c r="L34" s="158"/>
      <c r="M34" s="158"/>
      <c r="N34" s="149"/>
      <c r="O34" s="149"/>
      <c r="P34" s="149"/>
      <c r="Q34" s="149"/>
      <c r="R34" s="149"/>
      <c r="S34" s="149"/>
      <c r="T34" s="150"/>
      <c r="U34" s="149"/>
      <c r="V34" s="141"/>
      <c r="W34" s="141"/>
      <c r="X34" s="141"/>
      <c r="Y34" s="141"/>
      <c r="Z34" s="141"/>
      <c r="AA34" s="141"/>
      <c r="AB34" s="141"/>
      <c r="AC34" s="141"/>
      <c r="AD34" s="141"/>
      <c r="AE34" s="141" t="s">
        <v>121</v>
      </c>
      <c r="AF34" s="141">
        <v>0</v>
      </c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</row>
    <row r="35" spans="1:60" outlineLevel="1" x14ac:dyDescent="0.2">
      <c r="A35" s="142"/>
      <c r="B35" s="142"/>
      <c r="C35" s="180" t="s">
        <v>146</v>
      </c>
      <c r="D35" s="151"/>
      <c r="E35" s="156">
        <v>5.4</v>
      </c>
      <c r="F35" s="158"/>
      <c r="G35" s="158"/>
      <c r="H35" s="158"/>
      <c r="I35" s="158"/>
      <c r="J35" s="158"/>
      <c r="K35" s="158"/>
      <c r="L35" s="158"/>
      <c r="M35" s="158"/>
      <c r="N35" s="149"/>
      <c r="O35" s="149"/>
      <c r="P35" s="149"/>
      <c r="Q35" s="149"/>
      <c r="R35" s="149"/>
      <c r="S35" s="149"/>
      <c r="T35" s="150"/>
      <c r="U35" s="149"/>
      <c r="V35" s="141"/>
      <c r="W35" s="141"/>
      <c r="X35" s="141"/>
      <c r="Y35" s="141"/>
      <c r="Z35" s="141"/>
      <c r="AA35" s="141"/>
      <c r="AB35" s="141"/>
      <c r="AC35" s="141"/>
      <c r="AD35" s="141"/>
      <c r="AE35" s="141" t="s">
        <v>121</v>
      </c>
      <c r="AF35" s="141">
        <v>0</v>
      </c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</row>
    <row r="36" spans="1:60" outlineLevel="1" x14ac:dyDescent="0.2">
      <c r="A36" s="142"/>
      <c r="B36" s="142"/>
      <c r="C36" s="180" t="s">
        <v>147</v>
      </c>
      <c r="D36" s="151"/>
      <c r="E36" s="156">
        <v>4.3354999999999997</v>
      </c>
      <c r="F36" s="158"/>
      <c r="G36" s="158"/>
      <c r="H36" s="158"/>
      <c r="I36" s="158"/>
      <c r="J36" s="158"/>
      <c r="K36" s="158"/>
      <c r="L36" s="158"/>
      <c r="M36" s="158"/>
      <c r="N36" s="149"/>
      <c r="O36" s="149"/>
      <c r="P36" s="149"/>
      <c r="Q36" s="149"/>
      <c r="R36" s="149"/>
      <c r="S36" s="149"/>
      <c r="T36" s="150"/>
      <c r="U36" s="149"/>
      <c r="V36" s="141"/>
      <c r="W36" s="141"/>
      <c r="X36" s="141"/>
      <c r="Y36" s="141"/>
      <c r="Z36" s="141"/>
      <c r="AA36" s="141"/>
      <c r="AB36" s="141"/>
      <c r="AC36" s="141"/>
      <c r="AD36" s="141"/>
      <c r="AE36" s="141" t="s">
        <v>121</v>
      </c>
      <c r="AF36" s="141">
        <v>0</v>
      </c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</row>
    <row r="37" spans="1:60" outlineLevel="1" x14ac:dyDescent="0.2">
      <c r="A37" s="142"/>
      <c r="B37" s="142"/>
      <c r="C37" s="180" t="s">
        <v>148</v>
      </c>
      <c r="D37" s="151"/>
      <c r="E37" s="156">
        <v>5.49</v>
      </c>
      <c r="F37" s="158"/>
      <c r="G37" s="158"/>
      <c r="H37" s="158"/>
      <c r="I37" s="158"/>
      <c r="J37" s="158"/>
      <c r="K37" s="158"/>
      <c r="L37" s="158"/>
      <c r="M37" s="158"/>
      <c r="N37" s="149"/>
      <c r="O37" s="149"/>
      <c r="P37" s="149"/>
      <c r="Q37" s="149"/>
      <c r="R37" s="149"/>
      <c r="S37" s="149"/>
      <c r="T37" s="150"/>
      <c r="U37" s="149"/>
      <c r="V37" s="141"/>
      <c r="W37" s="141"/>
      <c r="X37" s="141"/>
      <c r="Y37" s="141"/>
      <c r="Z37" s="141"/>
      <c r="AA37" s="141"/>
      <c r="AB37" s="141"/>
      <c r="AC37" s="141"/>
      <c r="AD37" s="141"/>
      <c r="AE37" s="141" t="s">
        <v>121</v>
      </c>
      <c r="AF37" s="141">
        <v>0</v>
      </c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</row>
    <row r="38" spans="1:60" outlineLevel="1" x14ac:dyDescent="0.2">
      <c r="A38" s="142"/>
      <c r="B38" s="142"/>
      <c r="C38" s="180" t="s">
        <v>135</v>
      </c>
      <c r="D38" s="151"/>
      <c r="E38" s="156">
        <v>7.2</v>
      </c>
      <c r="F38" s="158"/>
      <c r="G38" s="158"/>
      <c r="H38" s="158"/>
      <c r="I38" s="158"/>
      <c r="J38" s="158"/>
      <c r="K38" s="158"/>
      <c r="L38" s="158"/>
      <c r="M38" s="158"/>
      <c r="N38" s="149"/>
      <c r="O38" s="149"/>
      <c r="P38" s="149"/>
      <c r="Q38" s="149"/>
      <c r="R38" s="149"/>
      <c r="S38" s="149"/>
      <c r="T38" s="150"/>
      <c r="U38" s="149"/>
      <c r="V38" s="141"/>
      <c r="W38" s="141"/>
      <c r="X38" s="141"/>
      <c r="Y38" s="141"/>
      <c r="Z38" s="141"/>
      <c r="AA38" s="141"/>
      <c r="AB38" s="141"/>
      <c r="AC38" s="141"/>
      <c r="AD38" s="141"/>
      <c r="AE38" s="141" t="s">
        <v>121</v>
      </c>
      <c r="AF38" s="141">
        <v>0</v>
      </c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</row>
    <row r="39" spans="1:60" outlineLevel="1" x14ac:dyDescent="0.2">
      <c r="A39" s="142">
        <v>9</v>
      </c>
      <c r="B39" s="142" t="s">
        <v>149</v>
      </c>
      <c r="C39" s="179" t="s">
        <v>150</v>
      </c>
      <c r="D39" s="148" t="s">
        <v>118</v>
      </c>
      <c r="E39" s="155">
        <v>36.808</v>
      </c>
      <c r="F39" s="158">
        <f>H39+J39</f>
        <v>0</v>
      </c>
      <c r="G39" s="158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21</v>
      </c>
      <c r="M39" s="158">
        <f>G39*(1+L39/100)</f>
        <v>0</v>
      </c>
      <c r="N39" s="149">
        <v>0</v>
      </c>
      <c r="O39" s="149">
        <f>ROUND(E39*N39,5)</f>
        <v>0</v>
      </c>
      <c r="P39" s="149">
        <v>0.02</v>
      </c>
      <c r="Q39" s="149">
        <f>ROUND(E39*P39,5)</f>
        <v>0.73616000000000004</v>
      </c>
      <c r="R39" s="149"/>
      <c r="S39" s="149"/>
      <c r="T39" s="150">
        <v>0.14699999999999999</v>
      </c>
      <c r="U39" s="149">
        <f>ROUND(E39*T39,2)</f>
        <v>5.41</v>
      </c>
      <c r="V39" s="141"/>
      <c r="W39" s="141"/>
      <c r="X39" s="141"/>
      <c r="Y39" s="141"/>
      <c r="Z39" s="141"/>
      <c r="AA39" s="141"/>
      <c r="AB39" s="141"/>
      <c r="AC39" s="141"/>
      <c r="AD39" s="141"/>
      <c r="AE39" s="141" t="s">
        <v>119</v>
      </c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</row>
    <row r="40" spans="1:60" outlineLevel="1" x14ac:dyDescent="0.2">
      <c r="A40" s="142"/>
      <c r="B40" s="142"/>
      <c r="C40" s="180" t="s">
        <v>151</v>
      </c>
      <c r="D40" s="151"/>
      <c r="E40" s="156">
        <v>14.3825</v>
      </c>
      <c r="F40" s="158"/>
      <c r="G40" s="158"/>
      <c r="H40" s="158"/>
      <c r="I40" s="158"/>
      <c r="J40" s="158"/>
      <c r="K40" s="158"/>
      <c r="L40" s="158"/>
      <c r="M40" s="158"/>
      <c r="N40" s="149"/>
      <c r="O40" s="149"/>
      <c r="P40" s="149"/>
      <c r="Q40" s="149"/>
      <c r="R40" s="149"/>
      <c r="S40" s="149"/>
      <c r="T40" s="150"/>
      <c r="U40" s="149"/>
      <c r="V40" s="141"/>
      <c r="W40" s="141"/>
      <c r="X40" s="141"/>
      <c r="Y40" s="141"/>
      <c r="Z40" s="141"/>
      <c r="AA40" s="141"/>
      <c r="AB40" s="141"/>
      <c r="AC40" s="141"/>
      <c r="AD40" s="141"/>
      <c r="AE40" s="141" t="s">
        <v>121</v>
      </c>
      <c r="AF40" s="141">
        <v>0</v>
      </c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</row>
    <row r="41" spans="1:60" outlineLevel="1" x14ac:dyDescent="0.2">
      <c r="A41" s="142"/>
      <c r="B41" s="142"/>
      <c r="C41" s="180" t="s">
        <v>146</v>
      </c>
      <c r="D41" s="151"/>
      <c r="E41" s="156">
        <v>5.4</v>
      </c>
      <c r="F41" s="158"/>
      <c r="G41" s="158"/>
      <c r="H41" s="158"/>
      <c r="I41" s="158"/>
      <c r="J41" s="158"/>
      <c r="K41" s="158"/>
      <c r="L41" s="158"/>
      <c r="M41" s="158"/>
      <c r="N41" s="149"/>
      <c r="O41" s="149"/>
      <c r="P41" s="149"/>
      <c r="Q41" s="149"/>
      <c r="R41" s="149"/>
      <c r="S41" s="149"/>
      <c r="T41" s="150"/>
      <c r="U41" s="149"/>
      <c r="V41" s="141"/>
      <c r="W41" s="141"/>
      <c r="X41" s="141"/>
      <c r="Y41" s="141"/>
      <c r="Z41" s="141"/>
      <c r="AA41" s="141"/>
      <c r="AB41" s="141"/>
      <c r="AC41" s="141"/>
      <c r="AD41" s="141"/>
      <c r="AE41" s="141" t="s">
        <v>121</v>
      </c>
      <c r="AF41" s="141">
        <v>0</v>
      </c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</row>
    <row r="42" spans="1:60" outlineLevel="1" x14ac:dyDescent="0.2">
      <c r="A42" s="142"/>
      <c r="B42" s="142"/>
      <c r="C42" s="180" t="s">
        <v>147</v>
      </c>
      <c r="D42" s="151"/>
      <c r="E42" s="156">
        <v>4.3354999999999997</v>
      </c>
      <c r="F42" s="158"/>
      <c r="G42" s="158"/>
      <c r="H42" s="158"/>
      <c r="I42" s="158"/>
      <c r="J42" s="158"/>
      <c r="K42" s="158"/>
      <c r="L42" s="158"/>
      <c r="M42" s="158"/>
      <c r="N42" s="149"/>
      <c r="O42" s="149"/>
      <c r="P42" s="149"/>
      <c r="Q42" s="149"/>
      <c r="R42" s="149"/>
      <c r="S42" s="149"/>
      <c r="T42" s="150"/>
      <c r="U42" s="149"/>
      <c r="V42" s="141"/>
      <c r="W42" s="141"/>
      <c r="X42" s="141"/>
      <c r="Y42" s="141"/>
      <c r="Z42" s="141"/>
      <c r="AA42" s="141"/>
      <c r="AB42" s="141"/>
      <c r="AC42" s="141"/>
      <c r="AD42" s="141"/>
      <c r="AE42" s="141" t="s">
        <v>121</v>
      </c>
      <c r="AF42" s="141">
        <v>0</v>
      </c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</row>
    <row r="43" spans="1:60" outlineLevel="1" x14ac:dyDescent="0.2">
      <c r="A43" s="142"/>
      <c r="B43" s="142"/>
      <c r="C43" s="180" t="s">
        <v>148</v>
      </c>
      <c r="D43" s="151"/>
      <c r="E43" s="156">
        <v>5.49</v>
      </c>
      <c r="F43" s="158"/>
      <c r="G43" s="158"/>
      <c r="H43" s="158"/>
      <c r="I43" s="158"/>
      <c r="J43" s="158"/>
      <c r="K43" s="158"/>
      <c r="L43" s="158"/>
      <c r="M43" s="158"/>
      <c r="N43" s="149"/>
      <c r="O43" s="149"/>
      <c r="P43" s="149"/>
      <c r="Q43" s="149"/>
      <c r="R43" s="149"/>
      <c r="S43" s="149"/>
      <c r="T43" s="150"/>
      <c r="U43" s="149"/>
      <c r="V43" s="141"/>
      <c r="W43" s="141"/>
      <c r="X43" s="141"/>
      <c r="Y43" s="141"/>
      <c r="Z43" s="141"/>
      <c r="AA43" s="141"/>
      <c r="AB43" s="141"/>
      <c r="AC43" s="141"/>
      <c r="AD43" s="141"/>
      <c r="AE43" s="141" t="s">
        <v>121</v>
      </c>
      <c r="AF43" s="141">
        <v>0</v>
      </c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41"/>
      <c r="BB43" s="141"/>
      <c r="BC43" s="141"/>
      <c r="BD43" s="141"/>
      <c r="BE43" s="141"/>
      <c r="BF43" s="141"/>
      <c r="BG43" s="141"/>
      <c r="BH43" s="141"/>
    </row>
    <row r="44" spans="1:60" outlineLevel="1" x14ac:dyDescent="0.2">
      <c r="A44" s="142"/>
      <c r="B44" s="142"/>
      <c r="C44" s="180" t="s">
        <v>135</v>
      </c>
      <c r="D44" s="151"/>
      <c r="E44" s="156">
        <v>7.2</v>
      </c>
      <c r="F44" s="158"/>
      <c r="G44" s="158"/>
      <c r="H44" s="158"/>
      <c r="I44" s="158"/>
      <c r="J44" s="158"/>
      <c r="K44" s="158"/>
      <c r="L44" s="158"/>
      <c r="M44" s="158"/>
      <c r="N44" s="149"/>
      <c r="O44" s="149"/>
      <c r="P44" s="149"/>
      <c r="Q44" s="149"/>
      <c r="R44" s="149"/>
      <c r="S44" s="149"/>
      <c r="T44" s="150"/>
      <c r="U44" s="149"/>
      <c r="V44" s="141"/>
      <c r="W44" s="141"/>
      <c r="X44" s="141"/>
      <c r="Y44" s="141"/>
      <c r="Z44" s="141"/>
      <c r="AA44" s="141"/>
      <c r="AB44" s="141"/>
      <c r="AC44" s="141"/>
      <c r="AD44" s="141"/>
      <c r="AE44" s="141" t="s">
        <v>121</v>
      </c>
      <c r="AF44" s="141">
        <v>0</v>
      </c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41"/>
      <c r="BB44" s="141"/>
      <c r="BC44" s="141"/>
      <c r="BD44" s="141"/>
      <c r="BE44" s="141"/>
      <c r="BF44" s="141"/>
      <c r="BG44" s="141"/>
      <c r="BH44" s="141"/>
    </row>
    <row r="45" spans="1:60" outlineLevel="1" x14ac:dyDescent="0.2">
      <c r="A45" s="142">
        <v>10</v>
      </c>
      <c r="B45" s="142" t="s">
        <v>152</v>
      </c>
      <c r="C45" s="179" t="s">
        <v>153</v>
      </c>
      <c r="D45" s="148" t="s">
        <v>154</v>
      </c>
      <c r="E45" s="155">
        <v>10</v>
      </c>
      <c r="F45" s="158">
        <f>H45+J45</f>
        <v>0</v>
      </c>
      <c r="G45" s="158">
        <f>ROUND(E45*F45,2)</f>
        <v>0</v>
      </c>
      <c r="H45" s="159"/>
      <c r="I45" s="158">
        <f>ROUND(E45*H45,2)</f>
        <v>0</v>
      </c>
      <c r="J45" s="159"/>
      <c r="K45" s="158">
        <f>ROUND(E45*J45,2)</f>
        <v>0</v>
      </c>
      <c r="L45" s="158">
        <v>21</v>
      </c>
      <c r="M45" s="158">
        <f>G45*(1+L45/100)</f>
        <v>0</v>
      </c>
      <c r="N45" s="149">
        <v>0</v>
      </c>
      <c r="O45" s="149">
        <f>ROUND(E45*N45,5)</f>
        <v>0</v>
      </c>
      <c r="P45" s="149">
        <v>0</v>
      </c>
      <c r="Q45" s="149">
        <f>ROUND(E45*P45,5)</f>
        <v>0</v>
      </c>
      <c r="R45" s="149"/>
      <c r="S45" s="149"/>
      <c r="T45" s="150">
        <v>0.05</v>
      </c>
      <c r="U45" s="149">
        <f>ROUND(E45*T45,2)</f>
        <v>0.5</v>
      </c>
      <c r="V45" s="141"/>
      <c r="W45" s="141"/>
      <c r="X45" s="141"/>
      <c r="Y45" s="141"/>
      <c r="Z45" s="141"/>
      <c r="AA45" s="141"/>
      <c r="AB45" s="141"/>
      <c r="AC45" s="141"/>
      <c r="AD45" s="141"/>
      <c r="AE45" s="141" t="s">
        <v>119</v>
      </c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  <c r="BH45" s="141"/>
    </row>
    <row r="46" spans="1:60" outlineLevel="1" x14ac:dyDescent="0.2">
      <c r="A46" s="142"/>
      <c r="B46" s="142"/>
      <c r="C46" s="180" t="s">
        <v>155</v>
      </c>
      <c r="D46" s="151"/>
      <c r="E46" s="156">
        <v>10</v>
      </c>
      <c r="F46" s="158"/>
      <c r="G46" s="158"/>
      <c r="H46" s="158"/>
      <c r="I46" s="158"/>
      <c r="J46" s="158"/>
      <c r="K46" s="158"/>
      <c r="L46" s="158"/>
      <c r="M46" s="158"/>
      <c r="N46" s="149"/>
      <c r="O46" s="149"/>
      <c r="P46" s="149"/>
      <c r="Q46" s="149"/>
      <c r="R46" s="149"/>
      <c r="S46" s="149"/>
      <c r="T46" s="150"/>
      <c r="U46" s="149"/>
      <c r="V46" s="141"/>
      <c r="W46" s="141"/>
      <c r="X46" s="141"/>
      <c r="Y46" s="141"/>
      <c r="Z46" s="141"/>
      <c r="AA46" s="141"/>
      <c r="AB46" s="141"/>
      <c r="AC46" s="141"/>
      <c r="AD46" s="141"/>
      <c r="AE46" s="141" t="s">
        <v>121</v>
      </c>
      <c r="AF46" s="141">
        <v>0</v>
      </c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  <c r="AV46" s="141"/>
      <c r="AW46" s="141"/>
      <c r="AX46" s="141"/>
      <c r="AY46" s="141"/>
      <c r="AZ46" s="141"/>
      <c r="BA46" s="141"/>
      <c r="BB46" s="141"/>
      <c r="BC46" s="141"/>
      <c r="BD46" s="141"/>
      <c r="BE46" s="141"/>
      <c r="BF46" s="141"/>
      <c r="BG46" s="141"/>
      <c r="BH46" s="141"/>
    </row>
    <row r="47" spans="1:60" outlineLevel="1" x14ac:dyDescent="0.2">
      <c r="A47" s="142">
        <v>11</v>
      </c>
      <c r="B47" s="142" t="s">
        <v>156</v>
      </c>
      <c r="C47" s="179" t="s">
        <v>157</v>
      </c>
      <c r="D47" s="148" t="s">
        <v>118</v>
      </c>
      <c r="E47" s="155">
        <v>12.608000000000001</v>
      </c>
      <c r="F47" s="158">
        <f>H47+J47</f>
        <v>0</v>
      </c>
      <c r="G47" s="158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21</v>
      </c>
      <c r="M47" s="158">
        <f>G47*(1+L47/100)</f>
        <v>0</v>
      </c>
      <c r="N47" s="149">
        <v>1.17E-3</v>
      </c>
      <c r="O47" s="149">
        <f>ROUND(E47*N47,5)</f>
        <v>1.4749999999999999E-2</v>
      </c>
      <c r="P47" s="149">
        <v>7.5999999999999998E-2</v>
      </c>
      <c r="Q47" s="149">
        <f>ROUND(E47*P47,5)</f>
        <v>0.95821000000000001</v>
      </c>
      <c r="R47" s="149"/>
      <c r="S47" s="149"/>
      <c r="T47" s="150">
        <v>0.93899999999999995</v>
      </c>
      <c r="U47" s="149">
        <f>ROUND(E47*T47,2)</f>
        <v>11.84</v>
      </c>
      <c r="V47" s="141"/>
      <c r="W47" s="141"/>
      <c r="X47" s="141"/>
      <c r="Y47" s="141"/>
      <c r="Z47" s="141"/>
      <c r="AA47" s="141"/>
      <c r="AB47" s="141"/>
      <c r="AC47" s="141"/>
      <c r="AD47" s="141"/>
      <c r="AE47" s="141" t="s">
        <v>119</v>
      </c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41"/>
      <c r="BA47" s="141"/>
      <c r="BB47" s="141"/>
      <c r="BC47" s="141"/>
      <c r="BD47" s="141"/>
      <c r="BE47" s="141"/>
      <c r="BF47" s="141"/>
      <c r="BG47" s="141"/>
      <c r="BH47" s="141"/>
    </row>
    <row r="48" spans="1:60" outlineLevel="1" x14ac:dyDescent="0.2">
      <c r="A48" s="142"/>
      <c r="B48" s="142"/>
      <c r="C48" s="180" t="s">
        <v>158</v>
      </c>
      <c r="D48" s="151"/>
      <c r="E48" s="156">
        <v>3.1520000000000001</v>
      </c>
      <c r="F48" s="158"/>
      <c r="G48" s="158"/>
      <c r="H48" s="158"/>
      <c r="I48" s="158"/>
      <c r="J48" s="158"/>
      <c r="K48" s="158"/>
      <c r="L48" s="158"/>
      <c r="M48" s="158"/>
      <c r="N48" s="149"/>
      <c r="O48" s="149"/>
      <c r="P48" s="149"/>
      <c r="Q48" s="149"/>
      <c r="R48" s="149"/>
      <c r="S48" s="149"/>
      <c r="T48" s="150"/>
      <c r="U48" s="149"/>
      <c r="V48" s="141"/>
      <c r="W48" s="141"/>
      <c r="X48" s="141"/>
      <c r="Y48" s="141"/>
      <c r="Z48" s="141"/>
      <c r="AA48" s="141"/>
      <c r="AB48" s="141"/>
      <c r="AC48" s="141"/>
      <c r="AD48" s="141"/>
      <c r="AE48" s="141" t="s">
        <v>121</v>
      </c>
      <c r="AF48" s="141">
        <v>0</v>
      </c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1"/>
      <c r="AX48" s="141"/>
      <c r="AY48" s="141"/>
      <c r="AZ48" s="141"/>
      <c r="BA48" s="141"/>
      <c r="BB48" s="141"/>
      <c r="BC48" s="141"/>
      <c r="BD48" s="141"/>
      <c r="BE48" s="141"/>
      <c r="BF48" s="141"/>
      <c r="BG48" s="141"/>
      <c r="BH48" s="141"/>
    </row>
    <row r="49" spans="1:60" outlineLevel="1" x14ac:dyDescent="0.2">
      <c r="A49" s="142"/>
      <c r="B49" s="142"/>
      <c r="C49" s="180" t="s">
        <v>159</v>
      </c>
      <c r="D49" s="151"/>
      <c r="E49" s="156">
        <v>9.4559999999999995</v>
      </c>
      <c r="F49" s="158"/>
      <c r="G49" s="158"/>
      <c r="H49" s="158"/>
      <c r="I49" s="158"/>
      <c r="J49" s="158"/>
      <c r="K49" s="158"/>
      <c r="L49" s="158"/>
      <c r="M49" s="158"/>
      <c r="N49" s="149"/>
      <c r="O49" s="149"/>
      <c r="P49" s="149"/>
      <c r="Q49" s="149"/>
      <c r="R49" s="149"/>
      <c r="S49" s="149"/>
      <c r="T49" s="150"/>
      <c r="U49" s="149"/>
      <c r="V49" s="141"/>
      <c r="W49" s="141"/>
      <c r="X49" s="141"/>
      <c r="Y49" s="141"/>
      <c r="Z49" s="141"/>
      <c r="AA49" s="141"/>
      <c r="AB49" s="141"/>
      <c r="AC49" s="141"/>
      <c r="AD49" s="141"/>
      <c r="AE49" s="141" t="s">
        <v>121</v>
      </c>
      <c r="AF49" s="141">
        <v>0</v>
      </c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  <c r="AW49" s="141"/>
      <c r="AX49" s="141"/>
      <c r="AY49" s="141"/>
      <c r="AZ49" s="141"/>
      <c r="BA49" s="141"/>
      <c r="BB49" s="141"/>
      <c r="BC49" s="141"/>
      <c r="BD49" s="141"/>
      <c r="BE49" s="141"/>
      <c r="BF49" s="141"/>
      <c r="BG49" s="141"/>
      <c r="BH49" s="141"/>
    </row>
    <row r="50" spans="1:60" x14ac:dyDescent="0.2">
      <c r="A50" s="143" t="s">
        <v>114</v>
      </c>
      <c r="B50" s="143" t="s">
        <v>63</v>
      </c>
      <c r="C50" s="181" t="s">
        <v>64</v>
      </c>
      <c r="D50" s="152"/>
      <c r="E50" s="157"/>
      <c r="F50" s="160"/>
      <c r="G50" s="160">
        <f>SUMIF(AE51:AE64,"&lt;&gt;NOR",G51:G64)</f>
        <v>0</v>
      </c>
      <c r="H50" s="160"/>
      <c r="I50" s="160">
        <f>SUM(I51:I64)</f>
        <v>0</v>
      </c>
      <c r="J50" s="160"/>
      <c r="K50" s="160">
        <f>SUM(K51:K64)</f>
        <v>0</v>
      </c>
      <c r="L50" s="160"/>
      <c r="M50" s="160">
        <f>SUM(M51:M64)</f>
        <v>0</v>
      </c>
      <c r="N50" s="153"/>
      <c r="O50" s="153">
        <f>SUM(O51:O64)</f>
        <v>0</v>
      </c>
      <c r="P50" s="153"/>
      <c r="Q50" s="153">
        <f>SUM(Q51:Q64)</f>
        <v>11.445699999999999</v>
      </c>
      <c r="R50" s="153"/>
      <c r="S50" s="153"/>
      <c r="T50" s="154"/>
      <c r="U50" s="153">
        <f>SUM(U51:U64)</f>
        <v>54.03</v>
      </c>
      <c r="AE50" t="s">
        <v>115</v>
      </c>
    </row>
    <row r="51" spans="1:60" outlineLevel="1" x14ac:dyDescent="0.2">
      <c r="A51" s="142">
        <v>12</v>
      </c>
      <c r="B51" s="142" t="s">
        <v>160</v>
      </c>
      <c r="C51" s="179" t="s">
        <v>161</v>
      </c>
      <c r="D51" s="148" t="s">
        <v>118</v>
      </c>
      <c r="E51" s="155">
        <v>61.92</v>
      </c>
      <c r="F51" s="158">
        <f>H51+J51</f>
        <v>0</v>
      </c>
      <c r="G51" s="158">
        <f>ROUND(E51*F51,2)</f>
        <v>0</v>
      </c>
      <c r="H51" s="159"/>
      <c r="I51" s="158">
        <f>ROUND(E51*H51,2)</f>
        <v>0</v>
      </c>
      <c r="J51" s="159"/>
      <c r="K51" s="158">
        <f>ROUND(E51*J51,2)</f>
        <v>0</v>
      </c>
      <c r="L51" s="158">
        <v>21</v>
      </c>
      <c r="M51" s="158">
        <f>G51*(1+L51/100)</f>
        <v>0</v>
      </c>
      <c r="N51" s="149">
        <v>0</v>
      </c>
      <c r="O51" s="149">
        <f>ROUND(E51*N51,5)</f>
        <v>0</v>
      </c>
      <c r="P51" s="149">
        <v>4.5999999999999999E-2</v>
      </c>
      <c r="Q51" s="149">
        <f>ROUND(E51*P51,5)</f>
        <v>2.8483200000000002</v>
      </c>
      <c r="R51" s="149"/>
      <c r="S51" s="149"/>
      <c r="T51" s="150">
        <v>0.26</v>
      </c>
      <c r="U51" s="149">
        <f>ROUND(E51*T51,2)</f>
        <v>16.100000000000001</v>
      </c>
      <c r="V51" s="141"/>
      <c r="W51" s="141"/>
      <c r="X51" s="141"/>
      <c r="Y51" s="141"/>
      <c r="Z51" s="141"/>
      <c r="AA51" s="141"/>
      <c r="AB51" s="141"/>
      <c r="AC51" s="141"/>
      <c r="AD51" s="141"/>
      <c r="AE51" s="141" t="s">
        <v>119</v>
      </c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</row>
    <row r="52" spans="1:60" outlineLevel="1" x14ac:dyDescent="0.2">
      <c r="A52" s="142"/>
      <c r="B52" s="142"/>
      <c r="C52" s="180" t="s">
        <v>162</v>
      </c>
      <c r="D52" s="151"/>
      <c r="E52" s="156">
        <v>8.56</v>
      </c>
      <c r="F52" s="158"/>
      <c r="G52" s="158"/>
      <c r="H52" s="158"/>
      <c r="I52" s="158"/>
      <c r="J52" s="158"/>
      <c r="K52" s="158"/>
      <c r="L52" s="158"/>
      <c r="M52" s="158"/>
      <c r="N52" s="149"/>
      <c r="O52" s="149"/>
      <c r="P52" s="149"/>
      <c r="Q52" s="149"/>
      <c r="R52" s="149"/>
      <c r="S52" s="149"/>
      <c r="T52" s="150"/>
      <c r="U52" s="149"/>
      <c r="V52" s="141"/>
      <c r="W52" s="141"/>
      <c r="X52" s="141"/>
      <c r="Y52" s="141"/>
      <c r="Z52" s="141"/>
      <c r="AA52" s="141"/>
      <c r="AB52" s="141"/>
      <c r="AC52" s="141"/>
      <c r="AD52" s="141"/>
      <c r="AE52" s="141" t="s">
        <v>121</v>
      </c>
      <c r="AF52" s="141">
        <v>0</v>
      </c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  <c r="AW52" s="141"/>
      <c r="AX52" s="141"/>
      <c r="AY52" s="141"/>
      <c r="AZ52" s="141"/>
      <c r="BA52" s="141"/>
      <c r="BB52" s="141"/>
      <c r="BC52" s="141"/>
      <c r="BD52" s="141"/>
      <c r="BE52" s="141"/>
      <c r="BF52" s="141"/>
      <c r="BG52" s="141"/>
      <c r="BH52" s="141"/>
    </row>
    <row r="53" spans="1:60" outlineLevel="1" x14ac:dyDescent="0.2">
      <c r="A53" s="142"/>
      <c r="B53" s="142"/>
      <c r="C53" s="180" t="s">
        <v>163</v>
      </c>
      <c r="D53" s="151"/>
      <c r="E53" s="156">
        <v>15.36</v>
      </c>
      <c r="F53" s="158"/>
      <c r="G53" s="158"/>
      <c r="H53" s="158"/>
      <c r="I53" s="158"/>
      <c r="J53" s="158"/>
      <c r="K53" s="158"/>
      <c r="L53" s="158"/>
      <c r="M53" s="158"/>
      <c r="N53" s="149"/>
      <c r="O53" s="149"/>
      <c r="P53" s="149"/>
      <c r="Q53" s="149"/>
      <c r="R53" s="149"/>
      <c r="S53" s="149"/>
      <c r="T53" s="150"/>
      <c r="U53" s="149"/>
      <c r="V53" s="141"/>
      <c r="W53" s="141"/>
      <c r="X53" s="141"/>
      <c r="Y53" s="141"/>
      <c r="Z53" s="141"/>
      <c r="AA53" s="141"/>
      <c r="AB53" s="141"/>
      <c r="AC53" s="141"/>
      <c r="AD53" s="141"/>
      <c r="AE53" s="141" t="s">
        <v>121</v>
      </c>
      <c r="AF53" s="141">
        <v>0</v>
      </c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  <c r="AV53" s="141"/>
      <c r="AW53" s="141"/>
      <c r="AX53" s="141"/>
      <c r="AY53" s="141"/>
      <c r="AZ53" s="141"/>
      <c r="BA53" s="141"/>
      <c r="BB53" s="141"/>
      <c r="BC53" s="141"/>
      <c r="BD53" s="141"/>
      <c r="BE53" s="141"/>
      <c r="BF53" s="141"/>
      <c r="BG53" s="141"/>
      <c r="BH53" s="141"/>
    </row>
    <row r="54" spans="1:60" outlineLevel="1" x14ac:dyDescent="0.2">
      <c r="A54" s="142"/>
      <c r="B54" s="142"/>
      <c r="C54" s="180" t="s">
        <v>164</v>
      </c>
      <c r="D54" s="151"/>
      <c r="E54" s="156">
        <v>15.52</v>
      </c>
      <c r="F54" s="158"/>
      <c r="G54" s="158"/>
      <c r="H54" s="158"/>
      <c r="I54" s="158"/>
      <c r="J54" s="158"/>
      <c r="K54" s="158"/>
      <c r="L54" s="158"/>
      <c r="M54" s="158"/>
      <c r="N54" s="149"/>
      <c r="O54" s="149"/>
      <c r="P54" s="149"/>
      <c r="Q54" s="149"/>
      <c r="R54" s="149"/>
      <c r="S54" s="149"/>
      <c r="T54" s="150"/>
      <c r="U54" s="149"/>
      <c r="V54" s="141"/>
      <c r="W54" s="141"/>
      <c r="X54" s="141"/>
      <c r="Y54" s="141"/>
      <c r="Z54" s="141"/>
      <c r="AA54" s="141"/>
      <c r="AB54" s="141"/>
      <c r="AC54" s="141"/>
      <c r="AD54" s="141"/>
      <c r="AE54" s="141" t="s">
        <v>121</v>
      </c>
      <c r="AF54" s="141">
        <v>0</v>
      </c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  <c r="AV54" s="141"/>
      <c r="AW54" s="141"/>
      <c r="AX54" s="141"/>
      <c r="AY54" s="141"/>
      <c r="AZ54" s="141"/>
      <c r="BA54" s="141"/>
      <c r="BB54" s="141"/>
      <c r="BC54" s="141"/>
      <c r="BD54" s="141"/>
      <c r="BE54" s="141"/>
      <c r="BF54" s="141"/>
      <c r="BG54" s="141"/>
      <c r="BH54" s="141"/>
    </row>
    <row r="55" spans="1:60" outlineLevel="1" x14ac:dyDescent="0.2">
      <c r="A55" s="142"/>
      <c r="B55" s="142"/>
      <c r="C55" s="180" t="s">
        <v>165</v>
      </c>
      <c r="D55" s="151"/>
      <c r="E55" s="156">
        <v>9.7119999999999997</v>
      </c>
      <c r="F55" s="158"/>
      <c r="G55" s="158"/>
      <c r="H55" s="158"/>
      <c r="I55" s="158"/>
      <c r="J55" s="158"/>
      <c r="K55" s="158"/>
      <c r="L55" s="158"/>
      <c r="M55" s="158"/>
      <c r="N55" s="149"/>
      <c r="O55" s="149"/>
      <c r="P55" s="149"/>
      <c r="Q55" s="149"/>
      <c r="R55" s="149"/>
      <c r="S55" s="149"/>
      <c r="T55" s="150"/>
      <c r="U55" s="149"/>
      <c r="V55" s="141"/>
      <c r="W55" s="141"/>
      <c r="X55" s="141"/>
      <c r="Y55" s="141"/>
      <c r="Z55" s="141"/>
      <c r="AA55" s="141"/>
      <c r="AB55" s="141"/>
      <c r="AC55" s="141"/>
      <c r="AD55" s="141"/>
      <c r="AE55" s="141" t="s">
        <v>121</v>
      </c>
      <c r="AF55" s="141">
        <v>0</v>
      </c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</row>
    <row r="56" spans="1:60" outlineLevel="1" x14ac:dyDescent="0.2">
      <c r="A56" s="142"/>
      <c r="B56" s="142"/>
      <c r="C56" s="180" t="s">
        <v>166</v>
      </c>
      <c r="D56" s="151"/>
      <c r="E56" s="156">
        <v>12.768000000000001</v>
      </c>
      <c r="F56" s="158"/>
      <c r="G56" s="158"/>
      <c r="H56" s="158"/>
      <c r="I56" s="158"/>
      <c r="J56" s="158"/>
      <c r="K56" s="158"/>
      <c r="L56" s="158"/>
      <c r="M56" s="158"/>
      <c r="N56" s="149"/>
      <c r="O56" s="149"/>
      <c r="P56" s="149"/>
      <c r="Q56" s="149"/>
      <c r="R56" s="149"/>
      <c r="S56" s="149"/>
      <c r="T56" s="150"/>
      <c r="U56" s="149"/>
      <c r="V56" s="141"/>
      <c r="W56" s="141"/>
      <c r="X56" s="141"/>
      <c r="Y56" s="141"/>
      <c r="Z56" s="141"/>
      <c r="AA56" s="141"/>
      <c r="AB56" s="141"/>
      <c r="AC56" s="141"/>
      <c r="AD56" s="141"/>
      <c r="AE56" s="141" t="s">
        <v>121</v>
      </c>
      <c r="AF56" s="141">
        <v>0</v>
      </c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1"/>
      <c r="AX56" s="141"/>
      <c r="AY56" s="141"/>
      <c r="AZ56" s="141"/>
      <c r="BA56" s="141"/>
      <c r="BB56" s="141"/>
      <c r="BC56" s="141"/>
      <c r="BD56" s="141"/>
      <c r="BE56" s="141"/>
      <c r="BF56" s="141"/>
      <c r="BG56" s="141"/>
      <c r="BH56" s="141"/>
    </row>
    <row r="57" spans="1:60" outlineLevel="1" x14ac:dyDescent="0.2">
      <c r="A57" s="142">
        <v>13</v>
      </c>
      <c r="B57" s="142" t="s">
        <v>167</v>
      </c>
      <c r="C57" s="179" t="s">
        <v>168</v>
      </c>
      <c r="D57" s="148" t="s">
        <v>118</v>
      </c>
      <c r="E57" s="155">
        <v>126.432</v>
      </c>
      <c r="F57" s="158">
        <f>H57+J57</f>
        <v>0</v>
      </c>
      <c r="G57" s="158">
        <f>ROUND(E57*F57,2)</f>
        <v>0</v>
      </c>
      <c r="H57" s="159"/>
      <c r="I57" s="158">
        <f>ROUND(E57*H57,2)</f>
        <v>0</v>
      </c>
      <c r="J57" s="159"/>
      <c r="K57" s="158">
        <f>ROUND(E57*J57,2)</f>
        <v>0</v>
      </c>
      <c r="L57" s="158">
        <v>21</v>
      </c>
      <c r="M57" s="158">
        <f>G57*(1+L57/100)</f>
        <v>0</v>
      </c>
      <c r="N57" s="149">
        <v>0</v>
      </c>
      <c r="O57" s="149">
        <f>ROUND(E57*N57,5)</f>
        <v>0</v>
      </c>
      <c r="P57" s="149">
        <v>6.8000000000000005E-2</v>
      </c>
      <c r="Q57" s="149">
        <f>ROUND(E57*P57,5)</f>
        <v>8.5973799999999994</v>
      </c>
      <c r="R57" s="149"/>
      <c r="S57" s="149"/>
      <c r="T57" s="150">
        <v>0.3</v>
      </c>
      <c r="U57" s="149">
        <f>ROUND(E57*T57,2)</f>
        <v>37.93</v>
      </c>
      <c r="V57" s="141"/>
      <c r="W57" s="141"/>
      <c r="X57" s="141"/>
      <c r="Y57" s="141"/>
      <c r="Z57" s="141"/>
      <c r="AA57" s="141"/>
      <c r="AB57" s="141"/>
      <c r="AC57" s="141"/>
      <c r="AD57" s="141"/>
      <c r="AE57" s="141" t="s">
        <v>119</v>
      </c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  <c r="AV57" s="141"/>
      <c r="AW57" s="141"/>
      <c r="AX57" s="141"/>
      <c r="AY57" s="141"/>
      <c r="AZ57" s="141"/>
      <c r="BA57" s="141"/>
      <c r="BB57" s="141"/>
      <c r="BC57" s="141"/>
      <c r="BD57" s="141"/>
      <c r="BE57" s="141"/>
      <c r="BF57" s="141"/>
      <c r="BG57" s="141"/>
      <c r="BH57" s="141"/>
    </row>
    <row r="58" spans="1:60" outlineLevel="1" x14ac:dyDescent="0.2">
      <c r="A58" s="142"/>
      <c r="B58" s="142"/>
      <c r="C58" s="180" t="s">
        <v>169</v>
      </c>
      <c r="D58" s="151"/>
      <c r="E58" s="156">
        <v>21.4</v>
      </c>
      <c r="F58" s="158"/>
      <c r="G58" s="158"/>
      <c r="H58" s="158"/>
      <c r="I58" s="158"/>
      <c r="J58" s="158"/>
      <c r="K58" s="158"/>
      <c r="L58" s="158"/>
      <c r="M58" s="158"/>
      <c r="N58" s="149"/>
      <c r="O58" s="149"/>
      <c r="P58" s="149"/>
      <c r="Q58" s="149"/>
      <c r="R58" s="149"/>
      <c r="S58" s="149"/>
      <c r="T58" s="150"/>
      <c r="U58" s="149"/>
      <c r="V58" s="141"/>
      <c r="W58" s="141"/>
      <c r="X58" s="141"/>
      <c r="Y58" s="141"/>
      <c r="Z58" s="141"/>
      <c r="AA58" s="141"/>
      <c r="AB58" s="141"/>
      <c r="AC58" s="141"/>
      <c r="AD58" s="141"/>
      <c r="AE58" s="141" t="s">
        <v>121</v>
      </c>
      <c r="AF58" s="141">
        <v>0</v>
      </c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  <c r="AV58" s="141"/>
      <c r="AW58" s="141"/>
      <c r="AX58" s="141"/>
      <c r="AY58" s="141"/>
      <c r="AZ58" s="141"/>
      <c r="BA58" s="141"/>
      <c r="BB58" s="141"/>
      <c r="BC58" s="141"/>
      <c r="BD58" s="141"/>
      <c r="BE58" s="141"/>
      <c r="BF58" s="141"/>
      <c r="BG58" s="141"/>
      <c r="BH58" s="141"/>
    </row>
    <row r="59" spans="1:60" outlineLevel="1" x14ac:dyDescent="0.2">
      <c r="A59" s="142"/>
      <c r="B59" s="142"/>
      <c r="C59" s="180" t="s">
        <v>170</v>
      </c>
      <c r="D59" s="151"/>
      <c r="E59" s="156">
        <v>38.4</v>
      </c>
      <c r="F59" s="158"/>
      <c r="G59" s="158"/>
      <c r="H59" s="158"/>
      <c r="I59" s="158"/>
      <c r="J59" s="158"/>
      <c r="K59" s="158"/>
      <c r="L59" s="158"/>
      <c r="M59" s="158"/>
      <c r="N59" s="149"/>
      <c r="O59" s="149"/>
      <c r="P59" s="149"/>
      <c r="Q59" s="149"/>
      <c r="R59" s="149"/>
      <c r="S59" s="149"/>
      <c r="T59" s="150"/>
      <c r="U59" s="149"/>
      <c r="V59" s="141"/>
      <c r="W59" s="141"/>
      <c r="X59" s="141"/>
      <c r="Y59" s="141"/>
      <c r="Z59" s="141"/>
      <c r="AA59" s="141"/>
      <c r="AB59" s="141"/>
      <c r="AC59" s="141"/>
      <c r="AD59" s="141"/>
      <c r="AE59" s="141" t="s">
        <v>121</v>
      </c>
      <c r="AF59" s="141">
        <v>0</v>
      </c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  <c r="AW59" s="141"/>
      <c r="AX59" s="141"/>
      <c r="AY59" s="141"/>
      <c r="AZ59" s="141"/>
      <c r="BA59" s="141"/>
      <c r="BB59" s="141"/>
      <c r="BC59" s="141"/>
      <c r="BD59" s="141"/>
      <c r="BE59" s="141"/>
      <c r="BF59" s="141"/>
      <c r="BG59" s="141"/>
      <c r="BH59" s="141"/>
    </row>
    <row r="60" spans="1:60" outlineLevel="1" x14ac:dyDescent="0.2">
      <c r="A60" s="142"/>
      <c r="B60" s="142"/>
      <c r="C60" s="180" t="s">
        <v>171</v>
      </c>
      <c r="D60" s="151"/>
      <c r="E60" s="156">
        <v>38.799999999999997</v>
      </c>
      <c r="F60" s="158"/>
      <c r="G60" s="158"/>
      <c r="H60" s="158"/>
      <c r="I60" s="158"/>
      <c r="J60" s="158"/>
      <c r="K60" s="158"/>
      <c r="L60" s="158"/>
      <c r="M60" s="158"/>
      <c r="N60" s="149"/>
      <c r="O60" s="149"/>
      <c r="P60" s="149"/>
      <c r="Q60" s="149"/>
      <c r="R60" s="149"/>
      <c r="S60" s="149"/>
      <c r="T60" s="150"/>
      <c r="U60" s="149"/>
      <c r="V60" s="141"/>
      <c r="W60" s="141"/>
      <c r="X60" s="141"/>
      <c r="Y60" s="141"/>
      <c r="Z60" s="141"/>
      <c r="AA60" s="141"/>
      <c r="AB60" s="141"/>
      <c r="AC60" s="141"/>
      <c r="AD60" s="141"/>
      <c r="AE60" s="141" t="s">
        <v>121</v>
      </c>
      <c r="AF60" s="141">
        <v>0</v>
      </c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  <c r="AV60" s="141"/>
      <c r="AW60" s="141"/>
      <c r="AX60" s="141"/>
      <c r="AY60" s="141"/>
      <c r="AZ60" s="141"/>
      <c r="BA60" s="141"/>
      <c r="BB60" s="141"/>
      <c r="BC60" s="141"/>
      <c r="BD60" s="141"/>
      <c r="BE60" s="141"/>
      <c r="BF60" s="141"/>
      <c r="BG60" s="141"/>
      <c r="BH60" s="141"/>
    </row>
    <row r="61" spans="1:60" outlineLevel="1" x14ac:dyDescent="0.2">
      <c r="A61" s="142"/>
      <c r="B61" s="142"/>
      <c r="C61" s="180" t="s">
        <v>172</v>
      </c>
      <c r="D61" s="151"/>
      <c r="E61" s="156">
        <v>24.28</v>
      </c>
      <c r="F61" s="158"/>
      <c r="G61" s="158"/>
      <c r="H61" s="158"/>
      <c r="I61" s="158"/>
      <c r="J61" s="158"/>
      <c r="K61" s="158"/>
      <c r="L61" s="158"/>
      <c r="M61" s="158"/>
      <c r="N61" s="149"/>
      <c r="O61" s="149"/>
      <c r="P61" s="149"/>
      <c r="Q61" s="149"/>
      <c r="R61" s="149"/>
      <c r="S61" s="149"/>
      <c r="T61" s="150"/>
      <c r="U61" s="149"/>
      <c r="V61" s="141"/>
      <c r="W61" s="141"/>
      <c r="X61" s="141"/>
      <c r="Y61" s="141"/>
      <c r="Z61" s="141"/>
      <c r="AA61" s="141"/>
      <c r="AB61" s="141"/>
      <c r="AC61" s="141"/>
      <c r="AD61" s="141"/>
      <c r="AE61" s="141" t="s">
        <v>121</v>
      </c>
      <c r="AF61" s="141">
        <v>0</v>
      </c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  <c r="AV61" s="141"/>
      <c r="AW61" s="141"/>
      <c r="AX61" s="141"/>
      <c r="AY61" s="141"/>
      <c r="AZ61" s="141"/>
      <c r="BA61" s="141"/>
      <c r="BB61" s="141"/>
      <c r="BC61" s="141"/>
      <c r="BD61" s="141"/>
      <c r="BE61" s="141"/>
      <c r="BF61" s="141"/>
      <c r="BG61" s="141"/>
      <c r="BH61" s="141"/>
    </row>
    <row r="62" spans="1:60" outlineLevel="1" x14ac:dyDescent="0.2">
      <c r="A62" s="142"/>
      <c r="B62" s="142"/>
      <c r="C62" s="180" t="s">
        <v>173</v>
      </c>
      <c r="D62" s="151"/>
      <c r="E62" s="156">
        <v>31.92</v>
      </c>
      <c r="F62" s="158"/>
      <c r="G62" s="158"/>
      <c r="H62" s="158"/>
      <c r="I62" s="158"/>
      <c r="J62" s="158"/>
      <c r="K62" s="158"/>
      <c r="L62" s="158"/>
      <c r="M62" s="158"/>
      <c r="N62" s="149"/>
      <c r="O62" s="149"/>
      <c r="P62" s="149"/>
      <c r="Q62" s="149"/>
      <c r="R62" s="149"/>
      <c r="S62" s="149"/>
      <c r="T62" s="150"/>
      <c r="U62" s="149"/>
      <c r="V62" s="141"/>
      <c r="W62" s="141"/>
      <c r="X62" s="141"/>
      <c r="Y62" s="141"/>
      <c r="Z62" s="141"/>
      <c r="AA62" s="141"/>
      <c r="AB62" s="141"/>
      <c r="AC62" s="141"/>
      <c r="AD62" s="141"/>
      <c r="AE62" s="141" t="s">
        <v>121</v>
      </c>
      <c r="AF62" s="141">
        <v>0</v>
      </c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  <c r="AV62" s="141"/>
      <c r="AW62" s="141"/>
      <c r="AX62" s="141"/>
      <c r="AY62" s="141"/>
      <c r="AZ62" s="141"/>
      <c r="BA62" s="141"/>
      <c r="BB62" s="141"/>
      <c r="BC62" s="141"/>
      <c r="BD62" s="141"/>
      <c r="BE62" s="141"/>
      <c r="BF62" s="141"/>
      <c r="BG62" s="141"/>
      <c r="BH62" s="141"/>
    </row>
    <row r="63" spans="1:60" outlineLevel="1" x14ac:dyDescent="0.2">
      <c r="A63" s="142"/>
      <c r="B63" s="142"/>
      <c r="C63" s="180" t="s">
        <v>174</v>
      </c>
      <c r="D63" s="151"/>
      <c r="E63" s="156">
        <v>-9.4559999999999995</v>
      </c>
      <c r="F63" s="158"/>
      <c r="G63" s="158"/>
      <c r="H63" s="158"/>
      <c r="I63" s="158"/>
      <c r="J63" s="158"/>
      <c r="K63" s="158"/>
      <c r="L63" s="158"/>
      <c r="M63" s="158"/>
      <c r="N63" s="149"/>
      <c r="O63" s="149"/>
      <c r="P63" s="149"/>
      <c r="Q63" s="149"/>
      <c r="R63" s="149"/>
      <c r="S63" s="149"/>
      <c r="T63" s="150"/>
      <c r="U63" s="149"/>
      <c r="V63" s="141"/>
      <c r="W63" s="141"/>
      <c r="X63" s="141"/>
      <c r="Y63" s="141"/>
      <c r="Z63" s="141"/>
      <c r="AA63" s="141"/>
      <c r="AB63" s="141"/>
      <c r="AC63" s="141"/>
      <c r="AD63" s="141"/>
      <c r="AE63" s="141" t="s">
        <v>121</v>
      </c>
      <c r="AF63" s="141">
        <v>0</v>
      </c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  <c r="AV63" s="141"/>
      <c r="AW63" s="141"/>
      <c r="AX63" s="141"/>
      <c r="AY63" s="141"/>
      <c r="AZ63" s="141"/>
      <c r="BA63" s="141"/>
      <c r="BB63" s="141"/>
      <c r="BC63" s="141"/>
      <c r="BD63" s="141"/>
      <c r="BE63" s="141"/>
      <c r="BF63" s="141"/>
      <c r="BG63" s="141"/>
      <c r="BH63" s="141"/>
    </row>
    <row r="64" spans="1:60" outlineLevel="1" x14ac:dyDescent="0.2">
      <c r="A64" s="142"/>
      <c r="B64" s="142"/>
      <c r="C64" s="180" t="s">
        <v>175</v>
      </c>
      <c r="D64" s="151"/>
      <c r="E64" s="156">
        <v>-18.911999999999999</v>
      </c>
      <c r="F64" s="158"/>
      <c r="G64" s="158"/>
      <c r="H64" s="158"/>
      <c r="I64" s="158"/>
      <c r="J64" s="158"/>
      <c r="K64" s="158"/>
      <c r="L64" s="158"/>
      <c r="M64" s="158"/>
      <c r="N64" s="149"/>
      <c r="O64" s="149"/>
      <c r="P64" s="149"/>
      <c r="Q64" s="149"/>
      <c r="R64" s="149"/>
      <c r="S64" s="149"/>
      <c r="T64" s="150"/>
      <c r="U64" s="149"/>
      <c r="V64" s="141"/>
      <c r="W64" s="141"/>
      <c r="X64" s="141"/>
      <c r="Y64" s="141"/>
      <c r="Z64" s="141"/>
      <c r="AA64" s="141"/>
      <c r="AB64" s="141"/>
      <c r="AC64" s="141"/>
      <c r="AD64" s="141"/>
      <c r="AE64" s="141" t="s">
        <v>121</v>
      </c>
      <c r="AF64" s="141">
        <v>0</v>
      </c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  <c r="AV64" s="141"/>
      <c r="AW64" s="141"/>
      <c r="AX64" s="141"/>
      <c r="AY64" s="141"/>
      <c r="AZ64" s="141"/>
      <c r="BA64" s="141"/>
      <c r="BB64" s="141"/>
      <c r="BC64" s="141"/>
      <c r="BD64" s="141"/>
      <c r="BE64" s="141"/>
      <c r="BF64" s="141"/>
      <c r="BG64" s="141"/>
      <c r="BH64" s="141"/>
    </row>
    <row r="65" spans="1:60" x14ac:dyDescent="0.2">
      <c r="A65" s="143" t="s">
        <v>114</v>
      </c>
      <c r="B65" s="143" t="s">
        <v>65</v>
      </c>
      <c r="C65" s="181" t="s">
        <v>66</v>
      </c>
      <c r="D65" s="152"/>
      <c r="E65" s="157"/>
      <c r="F65" s="160"/>
      <c r="G65" s="160">
        <f>SUMIF(AE66:AE67,"&lt;&gt;NOR",G66:G67)</f>
        <v>0</v>
      </c>
      <c r="H65" s="160"/>
      <c r="I65" s="160">
        <f>SUM(I66:I67)</f>
        <v>0</v>
      </c>
      <c r="J65" s="160"/>
      <c r="K65" s="160">
        <f>SUM(K66:K67)</f>
        <v>0</v>
      </c>
      <c r="L65" s="160"/>
      <c r="M65" s="160">
        <f>SUM(M66:M67)</f>
        <v>0</v>
      </c>
      <c r="N65" s="153"/>
      <c r="O65" s="153">
        <f>SUM(O66:O67)</f>
        <v>0</v>
      </c>
      <c r="P65" s="153"/>
      <c r="Q65" s="153">
        <f>SUM(Q66:Q67)</f>
        <v>0</v>
      </c>
      <c r="R65" s="153"/>
      <c r="S65" s="153"/>
      <c r="T65" s="154"/>
      <c r="U65" s="153">
        <f>SUM(U66:U67)</f>
        <v>4.4800000000000004</v>
      </c>
      <c r="AE65" t="s">
        <v>115</v>
      </c>
    </row>
    <row r="66" spans="1:60" outlineLevel="1" x14ac:dyDescent="0.2">
      <c r="A66" s="142">
        <v>14</v>
      </c>
      <c r="B66" s="142" t="s">
        <v>176</v>
      </c>
      <c r="C66" s="179" t="s">
        <v>177</v>
      </c>
      <c r="D66" s="148" t="s">
        <v>178</v>
      </c>
      <c r="E66" s="155">
        <v>2.3662999999999998</v>
      </c>
      <c r="F66" s="158">
        <f>H66+J66</f>
        <v>0</v>
      </c>
      <c r="G66" s="158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21</v>
      </c>
      <c r="M66" s="158">
        <f>G66*(1+L66/100)</f>
        <v>0</v>
      </c>
      <c r="N66" s="149">
        <v>0</v>
      </c>
      <c r="O66" s="149">
        <f>ROUND(E66*N66,5)</f>
        <v>0</v>
      </c>
      <c r="P66" s="149">
        <v>0</v>
      </c>
      <c r="Q66" s="149">
        <f>ROUND(E66*P66,5)</f>
        <v>0</v>
      </c>
      <c r="R66" s="149"/>
      <c r="S66" s="149"/>
      <c r="T66" s="150">
        <v>1.8919999999999999</v>
      </c>
      <c r="U66" s="149">
        <f>ROUND(E66*T66,2)</f>
        <v>4.4800000000000004</v>
      </c>
      <c r="V66" s="141"/>
      <c r="W66" s="141"/>
      <c r="X66" s="141"/>
      <c r="Y66" s="141"/>
      <c r="Z66" s="141"/>
      <c r="AA66" s="141"/>
      <c r="AB66" s="141"/>
      <c r="AC66" s="141"/>
      <c r="AD66" s="141"/>
      <c r="AE66" s="141" t="s">
        <v>119</v>
      </c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  <c r="AU66" s="141"/>
      <c r="AV66" s="141"/>
      <c r="AW66" s="141"/>
      <c r="AX66" s="141"/>
      <c r="AY66" s="141"/>
      <c r="AZ66" s="141"/>
      <c r="BA66" s="141"/>
      <c r="BB66" s="141"/>
      <c r="BC66" s="141"/>
      <c r="BD66" s="141"/>
      <c r="BE66" s="141"/>
      <c r="BF66" s="141"/>
      <c r="BG66" s="141"/>
      <c r="BH66" s="141"/>
    </row>
    <row r="67" spans="1:60" outlineLevel="1" x14ac:dyDescent="0.2">
      <c r="A67" s="142">
        <v>15</v>
      </c>
      <c r="B67" s="142" t="s">
        <v>179</v>
      </c>
      <c r="C67" s="179" t="s">
        <v>180</v>
      </c>
      <c r="D67" s="148" t="s">
        <v>178</v>
      </c>
      <c r="E67" s="155">
        <v>2.3662999999999998</v>
      </c>
      <c r="F67" s="158">
        <f>H67+J67</f>
        <v>0</v>
      </c>
      <c r="G67" s="158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21</v>
      </c>
      <c r="M67" s="158">
        <f>G67*(1+L67/100)</f>
        <v>0</v>
      </c>
      <c r="N67" s="149">
        <v>0</v>
      </c>
      <c r="O67" s="149">
        <f>ROUND(E67*N67,5)</f>
        <v>0</v>
      </c>
      <c r="P67" s="149">
        <v>0</v>
      </c>
      <c r="Q67" s="149">
        <f>ROUND(E67*P67,5)</f>
        <v>0</v>
      </c>
      <c r="R67" s="149"/>
      <c r="S67" s="149"/>
      <c r="T67" s="150">
        <v>0</v>
      </c>
      <c r="U67" s="149">
        <f>ROUND(E67*T67,2)</f>
        <v>0</v>
      </c>
      <c r="V67" s="141"/>
      <c r="W67" s="141"/>
      <c r="X67" s="141"/>
      <c r="Y67" s="141"/>
      <c r="Z67" s="141"/>
      <c r="AA67" s="141"/>
      <c r="AB67" s="141"/>
      <c r="AC67" s="141"/>
      <c r="AD67" s="141"/>
      <c r="AE67" s="141" t="s">
        <v>119</v>
      </c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141"/>
      <c r="BF67" s="141"/>
      <c r="BG67" s="141"/>
      <c r="BH67" s="141"/>
    </row>
    <row r="68" spans="1:60" x14ac:dyDescent="0.2">
      <c r="A68" s="143" t="s">
        <v>114</v>
      </c>
      <c r="B68" s="143" t="s">
        <v>67</v>
      </c>
      <c r="C68" s="181" t="s">
        <v>68</v>
      </c>
      <c r="D68" s="152"/>
      <c r="E68" s="157"/>
      <c r="F68" s="160"/>
      <c r="G68" s="160">
        <f>SUMIF(AE69:AE73,"&lt;&gt;NOR",G69:G73)</f>
        <v>0</v>
      </c>
      <c r="H68" s="160"/>
      <c r="I68" s="160">
        <f>SUM(I69:I73)</f>
        <v>0</v>
      </c>
      <c r="J68" s="160"/>
      <c r="K68" s="160">
        <f>SUM(K69:K73)</f>
        <v>0</v>
      </c>
      <c r="L68" s="160"/>
      <c r="M68" s="160">
        <f>SUM(M69:M73)</f>
        <v>0</v>
      </c>
      <c r="N68" s="153"/>
      <c r="O68" s="153">
        <f>SUM(O69:O73)</f>
        <v>0.40006000000000003</v>
      </c>
      <c r="P68" s="153"/>
      <c r="Q68" s="153">
        <f>SUM(Q69:Q73)</f>
        <v>0</v>
      </c>
      <c r="R68" s="153"/>
      <c r="S68" s="153"/>
      <c r="T68" s="154"/>
      <c r="U68" s="153">
        <f>SUM(U69:U73)</f>
        <v>45.3</v>
      </c>
      <c r="AE68" t="s">
        <v>115</v>
      </c>
    </row>
    <row r="69" spans="1:60" ht="22.5" outlineLevel="1" x14ac:dyDescent="0.2">
      <c r="A69" s="142">
        <v>16</v>
      </c>
      <c r="B69" s="142" t="s">
        <v>181</v>
      </c>
      <c r="C69" s="179" t="s">
        <v>182</v>
      </c>
      <c r="D69" s="148" t="s">
        <v>118</v>
      </c>
      <c r="E69" s="155">
        <v>117.66549999999999</v>
      </c>
      <c r="F69" s="158">
        <f>H69+J69</f>
        <v>0</v>
      </c>
      <c r="G69" s="158">
        <f>ROUND(E69*F69,2)</f>
        <v>0</v>
      </c>
      <c r="H69" s="159"/>
      <c r="I69" s="158">
        <f>ROUND(E69*H69,2)</f>
        <v>0</v>
      </c>
      <c r="J69" s="159"/>
      <c r="K69" s="158">
        <f>ROUND(E69*J69,2)</f>
        <v>0</v>
      </c>
      <c r="L69" s="158">
        <v>21</v>
      </c>
      <c r="M69" s="158">
        <f>G69*(1+L69/100)</f>
        <v>0</v>
      </c>
      <c r="N69" s="149">
        <v>3.3999999999999998E-3</v>
      </c>
      <c r="O69" s="149">
        <f>ROUND(E69*N69,5)</f>
        <v>0.40006000000000003</v>
      </c>
      <c r="P69" s="149">
        <v>0</v>
      </c>
      <c r="Q69" s="149">
        <f>ROUND(E69*P69,5)</f>
        <v>0</v>
      </c>
      <c r="R69" s="149"/>
      <c r="S69" s="149"/>
      <c r="T69" s="150">
        <v>0.38500000000000001</v>
      </c>
      <c r="U69" s="149">
        <f>ROUND(E69*T69,2)</f>
        <v>45.3</v>
      </c>
      <c r="V69" s="141"/>
      <c r="W69" s="141"/>
      <c r="X69" s="141"/>
      <c r="Y69" s="141"/>
      <c r="Z69" s="141"/>
      <c r="AA69" s="141"/>
      <c r="AB69" s="141"/>
      <c r="AC69" s="141"/>
      <c r="AD69" s="141"/>
      <c r="AE69" s="141" t="s">
        <v>119</v>
      </c>
      <c r="AF69" s="141"/>
      <c r="AG69" s="141"/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141"/>
      <c r="BF69" s="141"/>
      <c r="BG69" s="141"/>
      <c r="BH69" s="141"/>
    </row>
    <row r="70" spans="1:60" outlineLevel="1" x14ac:dyDescent="0.2">
      <c r="A70" s="142"/>
      <c r="B70" s="142"/>
      <c r="C70" s="180" t="s">
        <v>183</v>
      </c>
      <c r="D70" s="151"/>
      <c r="E70" s="156">
        <v>38.7575</v>
      </c>
      <c r="F70" s="158"/>
      <c r="G70" s="158"/>
      <c r="H70" s="158"/>
      <c r="I70" s="158"/>
      <c r="J70" s="158"/>
      <c r="K70" s="158"/>
      <c r="L70" s="158"/>
      <c r="M70" s="158"/>
      <c r="N70" s="149"/>
      <c r="O70" s="149"/>
      <c r="P70" s="149"/>
      <c r="Q70" s="149"/>
      <c r="R70" s="149"/>
      <c r="S70" s="149"/>
      <c r="T70" s="150"/>
      <c r="U70" s="149"/>
      <c r="V70" s="141"/>
      <c r="W70" s="141"/>
      <c r="X70" s="141"/>
      <c r="Y70" s="141"/>
      <c r="Z70" s="141"/>
      <c r="AA70" s="141"/>
      <c r="AB70" s="141"/>
      <c r="AC70" s="141"/>
      <c r="AD70" s="141"/>
      <c r="AE70" s="141" t="s">
        <v>121</v>
      </c>
      <c r="AF70" s="141">
        <v>0</v>
      </c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  <c r="AV70" s="141"/>
      <c r="AW70" s="141"/>
      <c r="AX70" s="141"/>
      <c r="AY70" s="141"/>
      <c r="AZ70" s="141"/>
      <c r="BA70" s="141"/>
      <c r="BB70" s="141"/>
      <c r="BC70" s="141"/>
      <c r="BD70" s="141"/>
      <c r="BE70" s="141"/>
      <c r="BF70" s="141"/>
      <c r="BG70" s="141"/>
      <c r="BH70" s="141"/>
    </row>
    <row r="71" spans="1:60" outlineLevel="1" x14ac:dyDescent="0.2">
      <c r="A71" s="142"/>
      <c r="B71" s="142"/>
      <c r="C71" s="180" t="s">
        <v>184</v>
      </c>
      <c r="D71" s="151"/>
      <c r="E71" s="156">
        <v>78.908000000000001</v>
      </c>
      <c r="F71" s="158"/>
      <c r="G71" s="158"/>
      <c r="H71" s="158"/>
      <c r="I71" s="158"/>
      <c r="J71" s="158"/>
      <c r="K71" s="158"/>
      <c r="L71" s="158"/>
      <c r="M71" s="158"/>
      <c r="N71" s="149"/>
      <c r="O71" s="149"/>
      <c r="P71" s="149"/>
      <c r="Q71" s="149"/>
      <c r="R71" s="149"/>
      <c r="S71" s="149"/>
      <c r="T71" s="150"/>
      <c r="U71" s="149"/>
      <c r="V71" s="141"/>
      <c r="W71" s="141"/>
      <c r="X71" s="141"/>
      <c r="Y71" s="141"/>
      <c r="Z71" s="141"/>
      <c r="AA71" s="141"/>
      <c r="AB71" s="141"/>
      <c r="AC71" s="141"/>
      <c r="AD71" s="141"/>
      <c r="AE71" s="141" t="s">
        <v>121</v>
      </c>
      <c r="AF71" s="141">
        <v>0</v>
      </c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141"/>
      <c r="BF71" s="141"/>
      <c r="BG71" s="141"/>
      <c r="BH71" s="141"/>
    </row>
    <row r="72" spans="1:60" outlineLevel="1" x14ac:dyDescent="0.2">
      <c r="A72" s="142">
        <v>17</v>
      </c>
      <c r="B72" s="142" t="s">
        <v>185</v>
      </c>
      <c r="C72" s="179" t="s">
        <v>186</v>
      </c>
      <c r="D72" s="148" t="s">
        <v>0</v>
      </c>
      <c r="E72" s="155">
        <v>0</v>
      </c>
      <c r="F72" s="158">
        <f>H72+J72</f>
        <v>0</v>
      </c>
      <c r="G72" s="158">
        <f>ROUND(E72*F72,2)</f>
        <v>0</v>
      </c>
      <c r="H72" s="159"/>
      <c r="I72" s="158">
        <f>ROUND(E72*H72,2)</f>
        <v>0</v>
      </c>
      <c r="J72" s="159"/>
      <c r="K72" s="158">
        <f>ROUND(E72*J72,2)</f>
        <v>0</v>
      </c>
      <c r="L72" s="158">
        <v>21</v>
      </c>
      <c r="M72" s="158">
        <f>G72*(1+L72/100)</f>
        <v>0</v>
      </c>
      <c r="N72" s="149">
        <v>0</v>
      </c>
      <c r="O72" s="149">
        <f>ROUND(E72*N72,5)</f>
        <v>0</v>
      </c>
      <c r="P72" s="149">
        <v>0</v>
      </c>
      <c r="Q72" s="149">
        <f>ROUND(E72*P72,5)</f>
        <v>0</v>
      </c>
      <c r="R72" s="149"/>
      <c r="S72" s="149"/>
      <c r="T72" s="150">
        <v>0</v>
      </c>
      <c r="U72" s="149">
        <f>ROUND(E72*T72,2)</f>
        <v>0</v>
      </c>
      <c r="V72" s="141"/>
      <c r="W72" s="141"/>
      <c r="X72" s="141"/>
      <c r="Y72" s="141"/>
      <c r="Z72" s="141"/>
      <c r="AA72" s="141"/>
      <c r="AB72" s="141"/>
      <c r="AC72" s="141"/>
      <c r="AD72" s="141"/>
      <c r="AE72" s="141" t="s">
        <v>119</v>
      </c>
      <c r="AF72" s="141"/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  <c r="AV72" s="141"/>
      <c r="AW72" s="141"/>
      <c r="AX72" s="141"/>
      <c r="AY72" s="141"/>
      <c r="AZ72" s="141"/>
      <c r="BA72" s="141"/>
      <c r="BB72" s="141"/>
      <c r="BC72" s="141"/>
      <c r="BD72" s="141"/>
      <c r="BE72" s="141"/>
      <c r="BF72" s="141"/>
      <c r="BG72" s="141"/>
      <c r="BH72" s="141"/>
    </row>
    <row r="73" spans="1:60" outlineLevel="1" x14ac:dyDescent="0.2">
      <c r="A73" s="142">
        <v>18</v>
      </c>
      <c r="B73" s="142" t="s">
        <v>187</v>
      </c>
      <c r="C73" s="179" t="s">
        <v>188</v>
      </c>
      <c r="D73" s="148" t="s">
        <v>0</v>
      </c>
      <c r="E73" s="155">
        <v>0</v>
      </c>
      <c r="F73" s="158">
        <f>H73+J73</f>
        <v>0</v>
      </c>
      <c r="G73" s="158">
        <f>ROUND(E73*F73,2)</f>
        <v>0</v>
      </c>
      <c r="H73" s="159"/>
      <c r="I73" s="158">
        <f>ROUND(E73*H73,2)</f>
        <v>0</v>
      </c>
      <c r="J73" s="159"/>
      <c r="K73" s="158">
        <f>ROUND(E73*J73,2)</f>
        <v>0</v>
      </c>
      <c r="L73" s="158">
        <v>21</v>
      </c>
      <c r="M73" s="158">
        <f>G73*(1+L73/100)</f>
        <v>0</v>
      </c>
      <c r="N73" s="149">
        <v>0</v>
      </c>
      <c r="O73" s="149">
        <f>ROUND(E73*N73,5)</f>
        <v>0</v>
      </c>
      <c r="P73" s="149">
        <v>0</v>
      </c>
      <c r="Q73" s="149">
        <f>ROUND(E73*P73,5)</f>
        <v>0</v>
      </c>
      <c r="R73" s="149"/>
      <c r="S73" s="149"/>
      <c r="T73" s="150">
        <v>0</v>
      </c>
      <c r="U73" s="149">
        <f>ROUND(E73*T73,2)</f>
        <v>0</v>
      </c>
      <c r="V73" s="141"/>
      <c r="W73" s="141"/>
      <c r="X73" s="141"/>
      <c r="Y73" s="141"/>
      <c r="Z73" s="141"/>
      <c r="AA73" s="141"/>
      <c r="AB73" s="141"/>
      <c r="AC73" s="141"/>
      <c r="AD73" s="141"/>
      <c r="AE73" s="141" t="s">
        <v>119</v>
      </c>
      <c r="AF73" s="141"/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141"/>
      <c r="BF73" s="141"/>
      <c r="BG73" s="141"/>
      <c r="BH73" s="141"/>
    </row>
    <row r="74" spans="1:60" x14ac:dyDescent="0.2">
      <c r="A74" s="143" t="s">
        <v>114</v>
      </c>
      <c r="B74" s="143" t="s">
        <v>69</v>
      </c>
      <c r="C74" s="181" t="s">
        <v>70</v>
      </c>
      <c r="D74" s="152"/>
      <c r="E74" s="157"/>
      <c r="F74" s="160"/>
      <c r="G74" s="160">
        <f>SUMIF(AE75:AE81,"&lt;&gt;NOR",G75:G81)</f>
        <v>0</v>
      </c>
      <c r="H74" s="160"/>
      <c r="I74" s="160">
        <f>SUM(I75:I81)</f>
        <v>0</v>
      </c>
      <c r="J74" s="160"/>
      <c r="K74" s="160">
        <f>SUM(K75:K81)</f>
        <v>0</v>
      </c>
      <c r="L74" s="160"/>
      <c r="M74" s="160">
        <f>SUM(M75:M81)</f>
        <v>0</v>
      </c>
      <c r="N74" s="153"/>
      <c r="O74" s="153">
        <f>SUM(O75:O81)</f>
        <v>0</v>
      </c>
      <c r="P74" s="153"/>
      <c r="Q74" s="153">
        <f>SUM(Q75:Q81)</f>
        <v>0</v>
      </c>
      <c r="R74" s="153"/>
      <c r="S74" s="153"/>
      <c r="T74" s="154"/>
      <c r="U74" s="153">
        <f>SUM(U75:U81)</f>
        <v>0</v>
      </c>
      <c r="AE74" t="s">
        <v>115</v>
      </c>
    </row>
    <row r="75" spans="1:60" outlineLevel="1" x14ac:dyDescent="0.2">
      <c r="A75" s="142">
        <v>19</v>
      </c>
      <c r="B75" s="142" t="s">
        <v>189</v>
      </c>
      <c r="C75" s="179" t="s">
        <v>70</v>
      </c>
      <c r="D75" s="148" t="s">
        <v>190</v>
      </c>
      <c r="E75" s="155">
        <v>1</v>
      </c>
      <c r="F75" s="158">
        <f>H75+J75</f>
        <v>0</v>
      </c>
      <c r="G75" s="158">
        <f>ROUND(E75*F75,2)</f>
        <v>0</v>
      </c>
      <c r="H75" s="159"/>
      <c r="I75" s="158">
        <f>ROUND(E75*H75,2)</f>
        <v>0</v>
      </c>
      <c r="J75" s="159"/>
      <c r="K75" s="158">
        <f>ROUND(E75*J75,2)</f>
        <v>0</v>
      </c>
      <c r="L75" s="158">
        <v>21</v>
      </c>
      <c r="M75" s="158">
        <f>G75*(1+L75/100)</f>
        <v>0</v>
      </c>
      <c r="N75" s="149">
        <v>0</v>
      </c>
      <c r="O75" s="149">
        <f>ROUND(E75*N75,5)</f>
        <v>0</v>
      </c>
      <c r="P75" s="149">
        <v>0</v>
      </c>
      <c r="Q75" s="149">
        <f>ROUND(E75*P75,5)</f>
        <v>0</v>
      </c>
      <c r="R75" s="149"/>
      <c r="S75" s="149"/>
      <c r="T75" s="150">
        <v>0</v>
      </c>
      <c r="U75" s="149">
        <f>ROUND(E75*T75,2)</f>
        <v>0</v>
      </c>
      <c r="V75" s="141"/>
      <c r="W75" s="141"/>
      <c r="X75" s="141"/>
      <c r="Y75" s="141"/>
      <c r="Z75" s="141"/>
      <c r="AA75" s="141"/>
      <c r="AB75" s="141"/>
      <c r="AC75" s="141"/>
      <c r="AD75" s="141"/>
      <c r="AE75" s="141" t="s">
        <v>119</v>
      </c>
      <c r="AF75" s="141"/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141"/>
      <c r="BF75" s="141"/>
      <c r="BG75" s="141"/>
      <c r="BH75" s="141"/>
    </row>
    <row r="76" spans="1:60" outlineLevel="1" x14ac:dyDescent="0.2">
      <c r="A76" s="142"/>
      <c r="B76" s="142"/>
      <c r="C76" s="180" t="s">
        <v>191</v>
      </c>
      <c r="D76" s="151"/>
      <c r="E76" s="156">
        <v>1</v>
      </c>
      <c r="F76" s="158"/>
      <c r="G76" s="158"/>
      <c r="H76" s="158"/>
      <c r="I76" s="158"/>
      <c r="J76" s="158"/>
      <c r="K76" s="158"/>
      <c r="L76" s="158"/>
      <c r="M76" s="158"/>
      <c r="N76" s="149"/>
      <c r="O76" s="149"/>
      <c r="P76" s="149"/>
      <c r="Q76" s="149"/>
      <c r="R76" s="149"/>
      <c r="S76" s="149"/>
      <c r="T76" s="150"/>
      <c r="U76" s="149"/>
      <c r="V76" s="141"/>
      <c r="W76" s="141"/>
      <c r="X76" s="141"/>
      <c r="Y76" s="141"/>
      <c r="Z76" s="141"/>
      <c r="AA76" s="141"/>
      <c r="AB76" s="141"/>
      <c r="AC76" s="141"/>
      <c r="AD76" s="141"/>
      <c r="AE76" s="141" t="s">
        <v>121</v>
      </c>
      <c r="AF76" s="141">
        <v>0</v>
      </c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41"/>
      <c r="AT76" s="141"/>
      <c r="AU76" s="141"/>
      <c r="AV76" s="141"/>
      <c r="AW76" s="141"/>
      <c r="AX76" s="141"/>
      <c r="AY76" s="141"/>
      <c r="AZ76" s="141"/>
      <c r="BA76" s="141"/>
      <c r="BB76" s="141"/>
      <c r="BC76" s="141"/>
      <c r="BD76" s="141"/>
      <c r="BE76" s="141"/>
      <c r="BF76" s="141"/>
      <c r="BG76" s="141"/>
      <c r="BH76" s="141"/>
    </row>
    <row r="77" spans="1:60" outlineLevel="1" x14ac:dyDescent="0.2">
      <c r="A77" s="142"/>
      <c r="B77" s="142"/>
      <c r="C77" s="180" t="s">
        <v>192</v>
      </c>
      <c r="D77" s="151"/>
      <c r="E77" s="156"/>
      <c r="F77" s="158"/>
      <c r="G77" s="158"/>
      <c r="H77" s="158"/>
      <c r="I77" s="158"/>
      <c r="J77" s="158"/>
      <c r="K77" s="158"/>
      <c r="L77" s="158"/>
      <c r="M77" s="158"/>
      <c r="N77" s="149"/>
      <c r="O77" s="149"/>
      <c r="P77" s="149"/>
      <c r="Q77" s="149"/>
      <c r="R77" s="149"/>
      <c r="S77" s="149"/>
      <c r="T77" s="150"/>
      <c r="U77" s="149"/>
      <c r="V77" s="141"/>
      <c r="W77" s="141"/>
      <c r="X77" s="141"/>
      <c r="Y77" s="141"/>
      <c r="Z77" s="141"/>
      <c r="AA77" s="141"/>
      <c r="AB77" s="141"/>
      <c r="AC77" s="141"/>
      <c r="AD77" s="141"/>
      <c r="AE77" s="141" t="s">
        <v>121</v>
      </c>
      <c r="AF77" s="141">
        <v>0</v>
      </c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141"/>
      <c r="BF77" s="141"/>
      <c r="BG77" s="141"/>
      <c r="BH77" s="141"/>
    </row>
    <row r="78" spans="1:60" ht="22.5" outlineLevel="1" x14ac:dyDescent="0.2">
      <c r="A78" s="142"/>
      <c r="B78" s="142"/>
      <c r="C78" s="180" t="s">
        <v>193</v>
      </c>
      <c r="D78" s="151"/>
      <c r="E78" s="156"/>
      <c r="F78" s="158"/>
      <c r="G78" s="158"/>
      <c r="H78" s="158"/>
      <c r="I78" s="158"/>
      <c r="J78" s="158"/>
      <c r="K78" s="158"/>
      <c r="L78" s="158"/>
      <c r="M78" s="158"/>
      <c r="N78" s="149"/>
      <c r="O78" s="149"/>
      <c r="P78" s="149"/>
      <c r="Q78" s="149"/>
      <c r="R78" s="149"/>
      <c r="S78" s="149"/>
      <c r="T78" s="150"/>
      <c r="U78" s="149"/>
      <c r="V78" s="141"/>
      <c r="W78" s="141"/>
      <c r="X78" s="141"/>
      <c r="Y78" s="141"/>
      <c r="Z78" s="141"/>
      <c r="AA78" s="141"/>
      <c r="AB78" s="141"/>
      <c r="AC78" s="141"/>
      <c r="AD78" s="141"/>
      <c r="AE78" s="141" t="s">
        <v>121</v>
      </c>
      <c r="AF78" s="141">
        <v>0</v>
      </c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  <c r="AV78" s="141"/>
      <c r="AW78" s="141"/>
      <c r="AX78" s="141"/>
      <c r="AY78" s="141"/>
      <c r="AZ78" s="141"/>
      <c r="BA78" s="141"/>
      <c r="BB78" s="141"/>
      <c r="BC78" s="141"/>
      <c r="BD78" s="141"/>
      <c r="BE78" s="141"/>
      <c r="BF78" s="141"/>
      <c r="BG78" s="141"/>
      <c r="BH78" s="141"/>
    </row>
    <row r="79" spans="1:60" ht="22.5" outlineLevel="1" x14ac:dyDescent="0.2">
      <c r="A79" s="142"/>
      <c r="B79" s="142"/>
      <c r="C79" s="180" t="s">
        <v>194</v>
      </c>
      <c r="D79" s="151"/>
      <c r="E79" s="156"/>
      <c r="F79" s="158"/>
      <c r="G79" s="158"/>
      <c r="H79" s="158"/>
      <c r="I79" s="158"/>
      <c r="J79" s="158"/>
      <c r="K79" s="158"/>
      <c r="L79" s="158"/>
      <c r="M79" s="158"/>
      <c r="N79" s="149"/>
      <c r="O79" s="149"/>
      <c r="P79" s="149"/>
      <c r="Q79" s="149"/>
      <c r="R79" s="149"/>
      <c r="S79" s="149"/>
      <c r="T79" s="150"/>
      <c r="U79" s="149"/>
      <c r="V79" s="141"/>
      <c r="W79" s="141"/>
      <c r="X79" s="141"/>
      <c r="Y79" s="141"/>
      <c r="Z79" s="141"/>
      <c r="AA79" s="141"/>
      <c r="AB79" s="141"/>
      <c r="AC79" s="141"/>
      <c r="AD79" s="141"/>
      <c r="AE79" s="141" t="s">
        <v>121</v>
      </c>
      <c r="AF79" s="141">
        <v>0</v>
      </c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141"/>
      <c r="BF79" s="141"/>
      <c r="BG79" s="141"/>
      <c r="BH79" s="141"/>
    </row>
    <row r="80" spans="1:60" ht="22.5" outlineLevel="1" x14ac:dyDescent="0.2">
      <c r="A80" s="142"/>
      <c r="B80" s="142"/>
      <c r="C80" s="180" t="s">
        <v>195</v>
      </c>
      <c r="D80" s="151"/>
      <c r="E80" s="156"/>
      <c r="F80" s="158"/>
      <c r="G80" s="158"/>
      <c r="H80" s="158"/>
      <c r="I80" s="158"/>
      <c r="J80" s="158"/>
      <c r="K80" s="158"/>
      <c r="L80" s="158"/>
      <c r="M80" s="158"/>
      <c r="N80" s="149"/>
      <c r="O80" s="149"/>
      <c r="P80" s="149"/>
      <c r="Q80" s="149"/>
      <c r="R80" s="149"/>
      <c r="S80" s="149"/>
      <c r="T80" s="150"/>
      <c r="U80" s="149"/>
      <c r="V80" s="141"/>
      <c r="W80" s="141"/>
      <c r="X80" s="141"/>
      <c r="Y80" s="141"/>
      <c r="Z80" s="141"/>
      <c r="AA80" s="141"/>
      <c r="AB80" s="141"/>
      <c r="AC80" s="141"/>
      <c r="AD80" s="141"/>
      <c r="AE80" s="141" t="s">
        <v>121</v>
      </c>
      <c r="AF80" s="141">
        <v>0</v>
      </c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  <c r="AV80" s="141"/>
      <c r="AW80" s="141"/>
      <c r="AX80" s="141"/>
      <c r="AY80" s="141"/>
      <c r="AZ80" s="141"/>
      <c r="BA80" s="141"/>
      <c r="BB80" s="141"/>
      <c r="BC80" s="141"/>
      <c r="BD80" s="141"/>
      <c r="BE80" s="141"/>
      <c r="BF80" s="141"/>
      <c r="BG80" s="141"/>
      <c r="BH80" s="141"/>
    </row>
    <row r="81" spans="1:60" outlineLevel="1" x14ac:dyDescent="0.2">
      <c r="A81" s="142"/>
      <c r="B81" s="142"/>
      <c r="C81" s="180" t="s">
        <v>196</v>
      </c>
      <c r="D81" s="151"/>
      <c r="E81" s="156"/>
      <c r="F81" s="158"/>
      <c r="G81" s="158"/>
      <c r="H81" s="158"/>
      <c r="I81" s="158"/>
      <c r="J81" s="158"/>
      <c r="K81" s="158"/>
      <c r="L81" s="158"/>
      <c r="M81" s="158"/>
      <c r="N81" s="149"/>
      <c r="O81" s="149"/>
      <c r="P81" s="149"/>
      <c r="Q81" s="149"/>
      <c r="R81" s="149"/>
      <c r="S81" s="149"/>
      <c r="T81" s="150"/>
      <c r="U81" s="149"/>
      <c r="V81" s="141"/>
      <c r="W81" s="141"/>
      <c r="X81" s="141"/>
      <c r="Y81" s="141"/>
      <c r="Z81" s="141"/>
      <c r="AA81" s="141"/>
      <c r="AB81" s="141"/>
      <c r="AC81" s="141"/>
      <c r="AD81" s="141"/>
      <c r="AE81" s="141" t="s">
        <v>121</v>
      </c>
      <c r="AF81" s="141">
        <v>0</v>
      </c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141"/>
      <c r="BF81" s="141"/>
      <c r="BG81" s="141"/>
      <c r="BH81" s="141"/>
    </row>
    <row r="82" spans="1:60" x14ac:dyDescent="0.2">
      <c r="A82" s="143" t="s">
        <v>114</v>
      </c>
      <c r="B82" s="143" t="s">
        <v>71</v>
      </c>
      <c r="C82" s="181" t="s">
        <v>72</v>
      </c>
      <c r="D82" s="152"/>
      <c r="E82" s="157"/>
      <c r="F82" s="160"/>
      <c r="G82" s="160">
        <f>SUMIF(AE83:AE85,"&lt;&gt;NOR",G83:G85)</f>
        <v>0</v>
      </c>
      <c r="H82" s="160"/>
      <c r="I82" s="160">
        <f>SUM(I83:I85)</f>
        <v>0</v>
      </c>
      <c r="J82" s="160"/>
      <c r="K82" s="160">
        <f>SUM(K83:K85)</f>
        <v>0</v>
      </c>
      <c r="L82" s="160"/>
      <c r="M82" s="160">
        <f>SUM(M83:M85)</f>
        <v>0</v>
      </c>
      <c r="N82" s="153"/>
      <c r="O82" s="153">
        <f>SUM(O83:O85)</f>
        <v>0</v>
      </c>
      <c r="P82" s="153"/>
      <c r="Q82" s="153">
        <f>SUM(Q83:Q85)</f>
        <v>9.6600000000000002E-3</v>
      </c>
      <c r="R82" s="153"/>
      <c r="S82" s="153"/>
      <c r="T82" s="154"/>
      <c r="U82" s="153">
        <f>SUM(U83:U85)</f>
        <v>0.56999999999999995</v>
      </c>
      <c r="AE82" t="s">
        <v>115</v>
      </c>
    </row>
    <row r="83" spans="1:60" outlineLevel="1" x14ac:dyDescent="0.2">
      <c r="A83" s="142">
        <v>20</v>
      </c>
      <c r="B83" s="142" t="s">
        <v>197</v>
      </c>
      <c r="C83" s="179" t="s">
        <v>198</v>
      </c>
      <c r="D83" s="148" t="s">
        <v>154</v>
      </c>
      <c r="E83" s="155">
        <v>14</v>
      </c>
      <c r="F83" s="158">
        <f>H83+J83</f>
        <v>0</v>
      </c>
      <c r="G83" s="158">
        <f>ROUND(E83*F83,2)</f>
        <v>0</v>
      </c>
      <c r="H83" s="159"/>
      <c r="I83" s="158">
        <f>ROUND(E83*H83,2)</f>
        <v>0</v>
      </c>
      <c r="J83" s="159"/>
      <c r="K83" s="158">
        <f>ROUND(E83*J83,2)</f>
        <v>0</v>
      </c>
      <c r="L83" s="158">
        <v>21</v>
      </c>
      <c r="M83" s="158">
        <f>G83*(1+L83/100)</f>
        <v>0</v>
      </c>
      <c r="N83" s="149">
        <v>0</v>
      </c>
      <c r="O83" s="149">
        <f>ROUND(E83*N83,5)</f>
        <v>0</v>
      </c>
      <c r="P83" s="149">
        <v>6.8999999999999997E-4</v>
      </c>
      <c r="Q83" s="149">
        <f>ROUND(E83*P83,5)</f>
        <v>9.6600000000000002E-3</v>
      </c>
      <c r="R83" s="149"/>
      <c r="S83" s="149"/>
      <c r="T83" s="150">
        <v>4.1000000000000002E-2</v>
      </c>
      <c r="U83" s="149">
        <f>ROUND(E83*T83,2)</f>
        <v>0.56999999999999995</v>
      </c>
      <c r="V83" s="141"/>
      <c r="W83" s="141"/>
      <c r="X83" s="141"/>
      <c r="Y83" s="141"/>
      <c r="Z83" s="141"/>
      <c r="AA83" s="141"/>
      <c r="AB83" s="141"/>
      <c r="AC83" s="141"/>
      <c r="AD83" s="141"/>
      <c r="AE83" s="141" t="s">
        <v>119</v>
      </c>
      <c r="AF83" s="141"/>
      <c r="AG83" s="141"/>
      <c r="AH83" s="141"/>
      <c r="AI83" s="141"/>
      <c r="AJ83" s="141"/>
      <c r="AK83" s="141"/>
      <c r="AL83" s="141"/>
      <c r="AM83" s="141"/>
      <c r="AN83" s="141"/>
      <c r="AO83" s="141"/>
      <c r="AP83" s="141"/>
      <c r="AQ83" s="141"/>
      <c r="AR83" s="141"/>
      <c r="AS83" s="141"/>
      <c r="AT83" s="141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141"/>
      <c r="BF83" s="141"/>
      <c r="BG83" s="141"/>
      <c r="BH83" s="141"/>
    </row>
    <row r="84" spans="1:60" outlineLevel="1" x14ac:dyDescent="0.2">
      <c r="A84" s="142"/>
      <c r="B84" s="142"/>
      <c r="C84" s="180" t="s">
        <v>199</v>
      </c>
      <c r="D84" s="151"/>
      <c r="E84" s="156">
        <v>8</v>
      </c>
      <c r="F84" s="158"/>
      <c r="G84" s="158"/>
      <c r="H84" s="158"/>
      <c r="I84" s="158"/>
      <c r="J84" s="158"/>
      <c r="K84" s="158"/>
      <c r="L84" s="158"/>
      <c r="M84" s="158"/>
      <c r="N84" s="149"/>
      <c r="O84" s="149"/>
      <c r="P84" s="149"/>
      <c r="Q84" s="149"/>
      <c r="R84" s="149"/>
      <c r="S84" s="149"/>
      <c r="T84" s="150"/>
      <c r="U84" s="149"/>
      <c r="V84" s="141"/>
      <c r="W84" s="141"/>
      <c r="X84" s="141"/>
      <c r="Y84" s="141"/>
      <c r="Z84" s="141"/>
      <c r="AA84" s="141"/>
      <c r="AB84" s="141"/>
      <c r="AC84" s="141"/>
      <c r="AD84" s="141"/>
      <c r="AE84" s="141" t="s">
        <v>121</v>
      </c>
      <c r="AF84" s="141">
        <v>0</v>
      </c>
      <c r="AG84" s="141"/>
      <c r="AH84" s="141"/>
      <c r="AI84" s="141"/>
      <c r="AJ84" s="141"/>
      <c r="AK84" s="141"/>
      <c r="AL84" s="141"/>
      <c r="AM84" s="141"/>
      <c r="AN84" s="141"/>
      <c r="AO84" s="141"/>
      <c r="AP84" s="141"/>
      <c r="AQ84" s="141"/>
      <c r="AR84" s="141"/>
      <c r="AS84" s="141"/>
      <c r="AT84" s="141"/>
      <c r="AU84" s="141"/>
      <c r="AV84" s="141"/>
      <c r="AW84" s="141"/>
      <c r="AX84" s="141"/>
      <c r="AY84" s="141"/>
      <c r="AZ84" s="141"/>
      <c r="BA84" s="141"/>
      <c r="BB84" s="141"/>
      <c r="BC84" s="141"/>
      <c r="BD84" s="141"/>
      <c r="BE84" s="141"/>
      <c r="BF84" s="141"/>
      <c r="BG84" s="141"/>
      <c r="BH84" s="141"/>
    </row>
    <row r="85" spans="1:60" outlineLevel="1" x14ac:dyDescent="0.2">
      <c r="A85" s="142"/>
      <c r="B85" s="142"/>
      <c r="C85" s="180" t="s">
        <v>200</v>
      </c>
      <c r="D85" s="151"/>
      <c r="E85" s="156">
        <v>6</v>
      </c>
      <c r="F85" s="158"/>
      <c r="G85" s="158"/>
      <c r="H85" s="158"/>
      <c r="I85" s="158"/>
      <c r="J85" s="158"/>
      <c r="K85" s="158"/>
      <c r="L85" s="158"/>
      <c r="M85" s="158"/>
      <c r="N85" s="149"/>
      <c r="O85" s="149"/>
      <c r="P85" s="149"/>
      <c r="Q85" s="149"/>
      <c r="R85" s="149"/>
      <c r="S85" s="149"/>
      <c r="T85" s="150"/>
      <c r="U85" s="149"/>
      <c r="V85" s="141"/>
      <c r="W85" s="141"/>
      <c r="X85" s="141"/>
      <c r="Y85" s="141"/>
      <c r="Z85" s="141"/>
      <c r="AA85" s="141"/>
      <c r="AB85" s="141"/>
      <c r="AC85" s="141"/>
      <c r="AD85" s="141"/>
      <c r="AE85" s="141" t="s">
        <v>121</v>
      </c>
      <c r="AF85" s="141">
        <v>0</v>
      </c>
      <c r="AG85" s="141"/>
      <c r="AH85" s="141"/>
      <c r="AI85" s="141"/>
      <c r="AJ85" s="141"/>
      <c r="AK85" s="141"/>
      <c r="AL85" s="141"/>
      <c r="AM85" s="141"/>
      <c r="AN85" s="141"/>
      <c r="AO85" s="141"/>
      <c r="AP85" s="141"/>
      <c r="AQ85" s="141"/>
      <c r="AR85" s="141"/>
      <c r="AS85" s="141"/>
      <c r="AT85" s="141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141"/>
      <c r="BF85" s="141"/>
      <c r="BG85" s="141"/>
      <c r="BH85" s="141"/>
    </row>
    <row r="86" spans="1:60" x14ac:dyDescent="0.2">
      <c r="A86" s="143" t="s">
        <v>114</v>
      </c>
      <c r="B86" s="143" t="s">
        <v>73</v>
      </c>
      <c r="C86" s="181" t="s">
        <v>74</v>
      </c>
      <c r="D86" s="152"/>
      <c r="E86" s="157"/>
      <c r="F86" s="160"/>
      <c r="G86" s="160">
        <f>SUMIF(AE87:AE97,"&lt;&gt;NOR",G87:G97)</f>
        <v>0</v>
      </c>
      <c r="H86" s="160"/>
      <c r="I86" s="160">
        <f>SUM(I87:I97)</f>
        <v>0</v>
      </c>
      <c r="J86" s="160"/>
      <c r="K86" s="160">
        <f>SUM(K87:K97)</f>
        <v>0</v>
      </c>
      <c r="L86" s="160"/>
      <c r="M86" s="160">
        <f>SUM(M87:M97)</f>
        <v>0</v>
      </c>
      <c r="N86" s="153"/>
      <c r="O86" s="153">
        <f>SUM(O87:O97)</f>
        <v>0</v>
      </c>
      <c r="P86" s="153"/>
      <c r="Q86" s="153">
        <f>SUM(Q87:Q97)</f>
        <v>0.38725999999999999</v>
      </c>
      <c r="R86" s="153"/>
      <c r="S86" s="153"/>
      <c r="T86" s="154"/>
      <c r="U86" s="153">
        <f>SUM(U87:U97)</f>
        <v>10.610000000000001</v>
      </c>
      <c r="AE86" t="s">
        <v>115</v>
      </c>
    </row>
    <row r="87" spans="1:60" outlineLevel="1" x14ac:dyDescent="0.2">
      <c r="A87" s="142">
        <v>21</v>
      </c>
      <c r="B87" s="142" t="s">
        <v>201</v>
      </c>
      <c r="C87" s="179" t="s">
        <v>202</v>
      </c>
      <c r="D87" s="148" t="s">
        <v>190</v>
      </c>
      <c r="E87" s="155">
        <v>8</v>
      </c>
      <c r="F87" s="158">
        <f>H87+J87</f>
        <v>0</v>
      </c>
      <c r="G87" s="158">
        <f>ROUND(E87*F87,2)</f>
        <v>0</v>
      </c>
      <c r="H87" s="159"/>
      <c r="I87" s="158">
        <f>ROUND(E87*H87,2)</f>
        <v>0</v>
      </c>
      <c r="J87" s="159"/>
      <c r="K87" s="158">
        <f>ROUND(E87*J87,2)</f>
        <v>0</v>
      </c>
      <c r="L87" s="158">
        <v>21</v>
      </c>
      <c r="M87" s="158">
        <f>G87*(1+L87/100)</f>
        <v>0</v>
      </c>
      <c r="N87" s="149">
        <v>0</v>
      </c>
      <c r="O87" s="149">
        <f>ROUND(E87*N87,5)</f>
        <v>0</v>
      </c>
      <c r="P87" s="149">
        <v>1.933E-2</v>
      </c>
      <c r="Q87" s="149">
        <f>ROUND(E87*P87,5)</f>
        <v>0.15464</v>
      </c>
      <c r="R87" s="149"/>
      <c r="S87" s="149"/>
      <c r="T87" s="150">
        <v>0.59</v>
      </c>
      <c r="U87" s="149">
        <f>ROUND(E87*T87,2)</f>
        <v>4.72</v>
      </c>
      <c r="V87" s="141"/>
      <c r="W87" s="141"/>
      <c r="X87" s="141"/>
      <c r="Y87" s="141"/>
      <c r="Z87" s="141"/>
      <c r="AA87" s="141"/>
      <c r="AB87" s="141"/>
      <c r="AC87" s="141"/>
      <c r="AD87" s="141"/>
      <c r="AE87" s="141" t="s">
        <v>119</v>
      </c>
      <c r="AF87" s="141"/>
      <c r="AG87" s="141"/>
      <c r="AH87" s="141"/>
      <c r="AI87" s="141"/>
      <c r="AJ87" s="141"/>
      <c r="AK87" s="141"/>
      <c r="AL87" s="141"/>
      <c r="AM87" s="141"/>
      <c r="AN87" s="141"/>
      <c r="AO87" s="141"/>
      <c r="AP87" s="141"/>
      <c r="AQ87" s="141"/>
      <c r="AR87" s="141"/>
      <c r="AS87" s="141"/>
      <c r="AT87" s="141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141"/>
      <c r="BF87" s="141"/>
      <c r="BG87" s="141"/>
      <c r="BH87" s="141"/>
    </row>
    <row r="88" spans="1:60" outlineLevel="1" x14ac:dyDescent="0.2">
      <c r="A88" s="142">
        <v>22</v>
      </c>
      <c r="B88" s="142" t="s">
        <v>203</v>
      </c>
      <c r="C88" s="179" t="s">
        <v>204</v>
      </c>
      <c r="D88" s="148" t="s">
        <v>190</v>
      </c>
      <c r="E88" s="155">
        <v>10</v>
      </c>
      <c r="F88" s="158">
        <f>H88+J88</f>
        <v>0</v>
      </c>
      <c r="G88" s="158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21</v>
      </c>
      <c r="M88" s="158">
        <f>G88*(1+L88/100)</f>
        <v>0</v>
      </c>
      <c r="N88" s="149">
        <v>0</v>
      </c>
      <c r="O88" s="149">
        <f>ROUND(E88*N88,5)</f>
        <v>0</v>
      </c>
      <c r="P88" s="149">
        <v>1.107E-2</v>
      </c>
      <c r="Q88" s="149">
        <f>ROUND(E88*P88,5)</f>
        <v>0.11070000000000001</v>
      </c>
      <c r="R88" s="149"/>
      <c r="S88" s="149"/>
      <c r="T88" s="150">
        <v>0.22700000000000001</v>
      </c>
      <c r="U88" s="149">
        <f>ROUND(E88*T88,2)</f>
        <v>2.27</v>
      </c>
      <c r="V88" s="141"/>
      <c r="W88" s="141"/>
      <c r="X88" s="141"/>
      <c r="Y88" s="141"/>
      <c r="Z88" s="141"/>
      <c r="AA88" s="141"/>
      <c r="AB88" s="141"/>
      <c r="AC88" s="141"/>
      <c r="AD88" s="141"/>
      <c r="AE88" s="141" t="s">
        <v>119</v>
      </c>
      <c r="AF88" s="141"/>
      <c r="AG88" s="141"/>
      <c r="AH88" s="141"/>
      <c r="AI88" s="141"/>
      <c r="AJ88" s="141"/>
      <c r="AK88" s="141"/>
      <c r="AL88" s="141"/>
      <c r="AM88" s="141"/>
      <c r="AN88" s="141"/>
      <c r="AO88" s="141"/>
      <c r="AP88" s="141"/>
      <c r="AQ88" s="141"/>
      <c r="AR88" s="141"/>
      <c r="AS88" s="141"/>
      <c r="AT88" s="141"/>
      <c r="AU88" s="141"/>
      <c r="AV88" s="141"/>
      <c r="AW88" s="141"/>
      <c r="AX88" s="141"/>
      <c r="AY88" s="141"/>
      <c r="AZ88" s="141"/>
      <c r="BA88" s="141"/>
      <c r="BB88" s="141"/>
      <c r="BC88" s="141"/>
      <c r="BD88" s="141"/>
      <c r="BE88" s="141"/>
      <c r="BF88" s="141"/>
      <c r="BG88" s="141"/>
      <c r="BH88" s="141"/>
    </row>
    <row r="89" spans="1:60" outlineLevel="1" x14ac:dyDescent="0.2">
      <c r="A89" s="142">
        <v>23</v>
      </c>
      <c r="B89" s="142" t="s">
        <v>205</v>
      </c>
      <c r="C89" s="179" t="s">
        <v>206</v>
      </c>
      <c r="D89" s="148" t="s">
        <v>190</v>
      </c>
      <c r="E89" s="155">
        <v>6</v>
      </c>
      <c r="F89" s="158">
        <f>H89+J89</f>
        <v>0</v>
      </c>
      <c r="G89" s="158">
        <f>ROUND(E89*F89,2)</f>
        <v>0</v>
      </c>
      <c r="H89" s="159"/>
      <c r="I89" s="158">
        <f>ROUND(E89*H89,2)</f>
        <v>0</v>
      </c>
      <c r="J89" s="159"/>
      <c r="K89" s="158">
        <f>ROUND(E89*J89,2)</f>
        <v>0</v>
      </c>
      <c r="L89" s="158">
        <v>21</v>
      </c>
      <c r="M89" s="158">
        <f>G89*(1+L89/100)</f>
        <v>0</v>
      </c>
      <c r="N89" s="149">
        <v>0</v>
      </c>
      <c r="O89" s="149">
        <f>ROUND(E89*N89,5)</f>
        <v>0</v>
      </c>
      <c r="P89" s="149">
        <v>1.9460000000000002E-2</v>
      </c>
      <c r="Q89" s="149">
        <f>ROUND(E89*P89,5)</f>
        <v>0.11676</v>
      </c>
      <c r="R89" s="149"/>
      <c r="S89" s="149"/>
      <c r="T89" s="150">
        <v>0.38200000000000001</v>
      </c>
      <c r="U89" s="149">
        <f>ROUND(E89*T89,2)</f>
        <v>2.29</v>
      </c>
      <c r="V89" s="141"/>
      <c r="W89" s="141"/>
      <c r="X89" s="141"/>
      <c r="Y89" s="141"/>
      <c r="Z89" s="141"/>
      <c r="AA89" s="141"/>
      <c r="AB89" s="141"/>
      <c r="AC89" s="141"/>
      <c r="AD89" s="141"/>
      <c r="AE89" s="141" t="s">
        <v>119</v>
      </c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141"/>
      <c r="BF89" s="141"/>
      <c r="BG89" s="141"/>
      <c r="BH89" s="141"/>
    </row>
    <row r="90" spans="1:60" outlineLevel="1" x14ac:dyDescent="0.2">
      <c r="A90" s="142">
        <v>24</v>
      </c>
      <c r="B90" s="142" t="s">
        <v>207</v>
      </c>
      <c r="C90" s="179" t="s">
        <v>208</v>
      </c>
      <c r="D90" s="148" t="s">
        <v>190</v>
      </c>
      <c r="E90" s="155">
        <v>6</v>
      </c>
      <c r="F90" s="158">
        <f>H90+J90</f>
        <v>0</v>
      </c>
      <c r="G90" s="158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21</v>
      </c>
      <c r="M90" s="158">
        <f>G90*(1+L90/100)</f>
        <v>0</v>
      </c>
      <c r="N90" s="149">
        <v>0</v>
      </c>
      <c r="O90" s="149">
        <f>ROUND(E90*N90,5)</f>
        <v>0</v>
      </c>
      <c r="P90" s="149">
        <v>8.5999999999999998E-4</v>
      </c>
      <c r="Q90" s="149">
        <f>ROUND(E90*P90,5)</f>
        <v>5.1599999999999997E-3</v>
      </c>
      <c r="R90" s="149"/>
      <c r="S90" s="149"/>
      <c r="T90" s="150">
        <v>0.222</v>
      </c>
      <c r="U90" s="149">
        <f>ROUND(E90*T90,2)</f>
        <v>1.33</v>
      </c>
      <c r="V90" s="141"/>
      <c r="W90" s="141"/>
      <c r="X90" s="141"/>
      <c r="Y90" s="141"/>
      <c r="Z90" s="141"/>
      <c r="AA90" s="141"/>
      <c r="AB90" s="141"/>
      <c r="AC90" s="141"/>
      <c r="AD90" s="141"/>
      <c r="AE90" s="141" t="s">
        <v>119</v>
      </c>
      <c r="AF90" s="141"/>
      <c r="AG90" s="141"/>
      <c r="AH90" s="141"/>
      <c r="AI90" s="141"/>
      <c r="AJ90" s="141"/>
      <c r="AK90" s="141"/>
      <c r="AL90" s="141"/>
      <c r="AM90" s="141"/>
      <c r="AN90" s="141"/>
      <c r="AO90" s="141"/>
      <c r="AP90" s="141"/>
      <c r="AQ90" s="141"/>
      <c r="AR90" s="141"/>
      <c r="AS90" s="141"/>
      <c r="AT90" s="141"/>
      <c r="AU90" s="141"/>
      <c r="AV90" s="141"/>
      <c r="AW90" s="141"/>
      <c r="AX90" s="141"/>
      <c r="AY90" s="141"/>
      <c r="AZ90" s="141"/>
      <c r="BA90" s="141"/>
      <c r="BB90" s="141"/>
      <c r="BC90" s="141"/>
      <c r="BD90" s="141"/>
      <c r="BE90" s="141"/>
      <c r="BF90" s="141"/>
      <c r="BG90" s="141"/>
      <c r="BH90" s="141"/>
    </row>
    <row r="91" spans="1:60" ht="22.5" outlineLevel="1" x14ac:dyDescent="0.2">
      <c r="A91" s="142"/>
      <c r="B91" s="142"/>
      <c r="C91" s="180" t="s">
        <v>209</v>
      </c>
      <c r="D91" s="151"/>
      <c r="E91" s="156">
        <v>6</v>
      </c>
      <c r="F91" s="158"/>
      <c r="G91" s="158"/>
      <c r="H91" s="158"/>
      <c r="I91" s="158"/>
      <c r="J91" s="158"/>
      <c r="K91" s="158"/>
      <c r="L91" s="158"/>
      <c r="M91" s="158"/>
      <c r="N91" s="149"/>
      <c r="O91" s="149"/>
      <c r="P91" s="149"/>
      <c r="Q91" s="149"/>
      <c r="R91" s="149"/>
      <c r="S91" s="149"/>
      <c r="T91" s="150"/>
      <c r="U91" s="149"/>
      <c r="V91" s="141"/>
      <c r="W91" s="141"/>
      <c r="X91" s="141"/>
      <c r="Y91" s="141"/>
      <c r="Z91" s="141"/>
      <c r="AA91" s="141"/>
      <c r="AB91" s="141"/>
      <c r="AC91" s="141"/>
      <c r="AD91" s="141"/>
      <c r="AE91" s="141" t="s">
        <v>121</v>
      </c>
      <c r="AF91" s="141">
        <v>0</v>
      </c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1"/>
      <c r="AS91" s="141"/>
      <c r="AT91" s="141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141"/>
      <c r="BF91" s="141"/>
      <c r="BG91" s="141"/>
      <c r="BH91" s="141"/>
    </row>
    <row r="92" spans="1:60" ht="22.5" outlineLevel="1" x14ac:dyDescent="0.2">
      <c r="A92" s="142">
        <v>25</v>
      </c>
      <c r="B92" s="142" t="s">
        <v>210</v>
      </c>
      <c r="C92" s="179" t="s">
        <v>211</v>
      </c>
      <c r="D92" s="148" t="s">
        <v>154</v>
      </c>
      <c r="E92" s="155">
        <v>6</v>
      </c>
      <c r="F92" s="158">
        <f t="shared" ref="F92:F97" si="0">H92+J92</f>
        <v>0</v>
      </c>
      <c r="G92" s="158">
        <f t="shared" ref="G92:G97" si="1">ROUND(E92*F92,2)</f>
        <v>0</v>
      </c>
      <c r="H92" s="159"/>
      <c r="I92" s="158">
        <f t="shared" ref="I92:I97" si="2">ROUND(E92*H92,2)</f>
        <v>0</v>
      </c>
      <c r="J92" s="159"/>
      <c r="K92" s="158">
        <f t="shared" ref="K92:K97" si="3">ROUND(E92*J92,2)</f>
        <v>0</v>
      </c>
      <c r="L92" s="158">
        <v>21</v>
      </c>
      <c r="M92" s="158">
        <f t="shared" ref="M92:M97" si="4">G92*(1+L92/100)</f>
        <v>0</v>
      </c>
      <c r="N92" s="149">
        <v>0</v>
      </c>
      <c r="O92" s="149">
        <f t="shared" ref="O92:O97" si="5">ROUND(E92*N92,5)</f>
        <v>0</v>
      </c>
      <c r="P92" s="149">
        <v>0</v>
      </c>
      <c r="Q92" s="149">
        <f t="shared" ref="Q92:Q97" si="6">ROUND(E92*P92,5)</f>
        <v>0</v>
      </c>
      <c r="R92" s="149"/>
      <c r="S92" s="149"/>
      <c r="T92" s="150">
        <v>0</v>
      </c>
      <c r="U92" s="149">
        <f t="shared" ref="U92:U97" si="7">ROUND(E92*T92,2)</f>
        <v>0</v>
      </c>
      <c r="V92" s="141"/>
      <c r="W92" s="141"/>
      <c r="X92" s="141"/>
      <c r="Y92" s="141"/>
      <c r="Z92" s="141"/>
      <c r="AA92" s="141"/>
      <c r="AB92" s="141"/>
      <c r="AC92" s="141"/>
      <c r="AD92" s="141"/>
      <c r="AE92" s="141" t="s">
        <v>119</v>
      </c>
      <c r="AF92" s="141"/>
      <c r="AG92" s="141"/>
      <c r="AH92" s="141"/>
      <c r="AI92" s="141"/>
      <c r="AJ92" s="141"/>
      <c r="AK92" s="141"/>
      <c r="AL92" s="141"/>
      <c r="AM92" s="141"/>
      <c r="AN92" s="141"/>
      <c r="AO92" s="141"/>
      <c r="AP92" s="141"/>
      <c r="AQ92" s="141"/>
      <c r="AR92" s="141"/>
      <c r="AS92" s="141"/>
      <c r="AT92" s="141"/>
      <c r="AU92" s="141"/>
      <c r="AV92" s="141"/>
      <c r="AW92" s="141"/>
      <c r="AX92" s="141"/>
      <c r="AY92" s="141"/>
      <c r="AZ92" s="141"/>
      <c r="BA92" s="141"/>
      <c r="BB92" s="141"/>
      <c r="BC92" s="141"/>
      <c r="BD92" s="141"/>
      <c r="BE92" s="141"/>
      <c r="BF92" s="141"/>
      <c r="BG92" s="141"/>
      <c r="BH92" s="141"/>
    </row>
    <row r="93" spans="1:60" ht="22.5" outlineLevel="1" x14ac:dyDescent="0.2">
      <c r="A93" s="142">
        <v>26</v>
      </c>
      <c r="B93" s="142" t="s">
        <v>212</v>
      </c>
      <c r="C93" s="179" t="s">
        <v>213</v>
      </c>
      <c r="D93" s="148" t="s">
        <v>154</v>
      </c>
      <c r="E93" s="155">
        <v>2</v>
      </c>
      <c r="F93" s="158">
        <f t="shared" si="0"/>
        <v>0</v>
      </c>
      <c r="G93" s="158">
        <f t="shared" si="1"/>
        <v>0</v>
      </c>
      <c r="H93" s="159"/>
      <c r="I93" s="158">
        <f t="shared" si="2"/>
        <v>0</v>
      </c>
      <c r="J93" s="159"/>
      <c r="K93" s="158">
        <f t="shared" si="3"/>
        <v>0</v>
      </c>
      <c r="L93" s="158">
        <v>21</v>
      </c>
      <c r="M93" s="158">
        <f t="shared" si="4"/>
        <v>0</v>
      </c>
      <c r="N93" s="149">
        <v>0</v>
      </c>
      <c r="O93" s="149">
        <f t="shared" si="5"/>
        <v>0</v>
      </c>
      <c r="P93" s="149">
        <v>0</v>
      </c>
      <c r="Q93" s="149">
        <f t="shared" si="6"/>
        <v>0</v>
      </c>
      <c r="R93" s="149"/>
      <c r="S93" s="149"/>
      <c r="T93" s="150">
        <v>0</v>
      </c>
      <c r="U93" s="149">
        <f t="shared" si="7"/>
        <v>0</v>
      </c>
      <c r="V93" s="141"/>
      <c r="W93" s="141"/>
      <c r="X93" s="141"/>
      <c r="Y93" s="141"/>
      <c r="Z93" s="141"/>
      <c r="AA93" s="141"/>
      <c r="AB93" s="141"/>
      <c r="AC93" s="141"/>
      <c r="AD93" s="141"/>
      <c r="AE93" s="141" t="s">
        <v>119</v>
      </c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141"/>
      <c r="BF93" s="141"/>
      <c r="BG93" s="141"/>
      <c r="BH93" s="141"/>
    </row>
    <row r="94" spans="1:60" ht="22.5" outlineLevel="1" x14ac:dyDescent="0.2">
      <c r="A94" s="142">
        <v>27</v>
      </c>
      <c r="B94" s="142" t="s">
        <v>214</v>
      </c>
      <c r="C94" s="179" t="s">
        <v>215</v>
      </c>
      <c r="D94" s="148" t="s">
        <v>154</v>
      </c>
      <c r="E94" s="155">
        <v>6</v>
      </c>
      <c r="F94" s="158">
        <f t="shared" si="0"/>
        <v>0</v>
      </c>
      <c r="G94" s="158">
        <f t="shared" si="1"/>
        <v>0</v>
      </c>
      <c r="H94" s="159"/>
      <c r="I94" s="158">
        <f t="shared" si="2"/>
        <v>0</v>
      </c>
      <c r="J94" s="159"/>
      <c r="K94" s="158">
        <f t="shared" si="3"/>
        <v>0</v>
      </c>
      <c r="L94" s="158">
        <v>21</v>
      </c>
      <c r="M94" s="158">
        <f t="shared" si="4"/>
        <v>0</v>
      </c>
      <c r="N94" s="149">
        <v>0</v>
      </c>
      <c r="O94" s="149">
        <f t="shared" si="5"/>
        <v>0</v>
      </c>
      <c r="P94" s="149">
        <v>0</v>
      </c>
      <c r="Q94" s="149">
        <f t="shared" si="6"/>
        <v>0</v>
      </c>
      <c r="R94" s="149"/>
      <c r="S94" s="149"/>
      <c r="T94" s="150">
        <v>0</v>
      </c>
      <c r="U94" s="149">
        <f t="shared" si="7"/>
        <v>0</v>
      </c>
      <c r="V94" s="141"/>
      <c r="W94" s="141"/>
      <c r="X94" s="141"/>
      <c r="Y94" s="141"/>
      <c r="Z94" s="141"/>
      <c r="AA94" s="141"/>
      <c r="AB94" s="141"/>
      <c r="AC94" s="141"/>
      <c r="AD94" s="141"/>
      <c r="AE94" s="141" t="s">
        <v>119</v>
      </c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  <c r="AV94" s="141"/>
      <c r="AW94" s="141"/>
      <c r="AX94" s="141"/>
      <c r="AY94" s="141"/>
      <c r="AZ94" s="141"/>
      <c r="BA94" s="141"/>
      <c r="BB94" s="141"/>
      <c r="BC94" s="141"/>
      <c r="BD94" s="141"/>
      <c r="BE94" s="141"/>
      <c r="BF94" s="141"/>
      <c r="BG94" s="141"/>
      <c r="BH94" s="141"/>
    </row>
    <row r="95" spans="1:60" ht="22.5" outlineLevel="1" x14ac:dyDescent="0.2">
      <c r="A95" s="142">
        <v>28</v>
      </c>
      <c r="B95" s="142" t="s">
        <v>216</v>
      </c>
      <c r="C95" s="179" t="s">
        <v>217</v>
      </c>
      <c r="D95" s="148" t="s">
        <v>154</v>
      </c>
      <c r="E95" s="155">
        <v>2</v>
      </c>
      <c r="F95" s="158">
        <f t="shared" si="0"/>
        <v>0</v>
      </c>
      <c r="G95" s="158">
        <f t="shared" si="1"/>
        <v>0</v>
      </c>
      <c r="H95" s="159"/>
      <c r="I95" s="158">
        <f t="shared" si="2"/>
        <v>0</v>
      </c>
      <c r="J95" s="159"/>
      <c r="K95" s="158">
        <f t="shared" si="3"/>
        <v>0</v>
      </c>
      <c r="L95" s="158">
        <v>21</v>
      </c>
      <c r="M95" s="158">
        <f t="shared" si="4"/>
        <v>0</v>
      </c>
      <c r="N95" s="149">
        <v>0</v>
      </c>
      <c r="O95" s="149">
        <f t="shared" si="5"/>
        <v>0</v>
      </c>
      <c r="P95" s="149">
        <v>0</v>
      </c>
      <c r="Q95" s="149">
        <f t="shared" si="6"/>
        <v>0</v>
      </c>
      <c r="R95" s="149"/>
      <c r="S95" s="149"/>
      <c r="T95" s="150">
        <v>0</v>
      </c>
      <c r="U95" s="149">
        <f t="shared" si="7"/>
        <v>0</v>
      </c>
      <c r="V95" s="141"/>
      <c r="W95" s="141"/>
      <c r="X95" s="141"/>
      <c r="Y95" s="141"/>
      <c r="Z95" s="141"/>
      <c r="AA95" s="141"/>
      <c r="AB95" s="141"/>
      <c r="AC95" s="141"/>
      <c r="AD95" s="141"/>
      <c r="AE95" s="141" t="s">
        <v>119</v>
      </c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141"/>
      <c r="BF95" s="141"/>
      <c r="BG95" s="141"/>
      <c r="BH95" s="141"/>
    </row>
    <row r="96" spans="1:60" ht="22.5" outlineLevel="1" x14ac:dyDescent="0.2">
      <c r="A96" s="142">
        <v>29</v>
      </c>
      <c r="B96" s="142" t="s">
        <v>218</v>
      </c>
      <c r="C96" s="179" t="s">
        <v>219</v>
      </c>
      <c r="D96" s="148" t="s">
        <v>0</v>
      </c>
      <c r="E96" s="155">
        <v>0</v>
      </c>
      <c r="F96" s="158">
        <f t="shared" si="0"/>
        <v>0</v>
      </c>
      <c r="G96" s="158">
        <f t="shared" si="1"/>
        <v>0</v>
      </c>
      <c r="H96" s="159"/>
      <c r="I96" s="158">
        <f t="shared" si="2"/>
        <v>0</v>
      </c>
      <c r="J96" s="159"/>
      <c r="K96" s="158">
        <f t="shared" si="3"/>
        <v>0</v>
      </c>
      <c r="L96" s="158">
        <v>21</v>
      </c>
      <c r="M96" s="158">
        <f t="shared" si="4"/>
        <v>0</v>
      </c>
      <c r="N96" s="149">
        <v>0</v>
      </c>
      <c r="O96" s="149">
        <f t="shared" si="5"/>
        <v>0</v>
      </c>
      <c r="P96" s="149">
        <v>0</v>
      </c>
      <c r="Q96" s="149">
        <f t="shared" si="6"/>
        <v>0</v>
      </c>
      <c r="R96" s="149"/>
      <c r="S96" s="149"/>
      <c r="T96" s="150">
        <v>0</v>
      </c>
      <c r="U96" s="149">
        <f t="shared" si="7"/>
        <v>0</v>
      </c>
      <c r="V96" s="141"/>
      <c r="W96" s="141"/>
      <c r="X96" s="141"/>
      <c r="Y96" s="141"/>
      <c r="Z96" s="141"/>
      <c r="AA96" s="141"/>
      <c r="AB96" s="141"/>
      <c r="AC96" s="141"/>
      <c r="AD96" s="141"/>
      <c r="AE96" s="141" t="s">
        <v>119</v>
      </c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1"/>
      <c r="AZ96" s="141"/>
      <c r="BA96" s="141"/>
      <c r="BB96" s="141"/>
      <c r="BC96" s="141"/>
      <c r="BD96" s="141"/>
      <c r="BE96" s="141"/>
      <c r="BF96" s="141"/>
      <c r="BG96" s="141"/>
      <c r="BH96" s="141"/>
    </row>
    <row r="97" spans="1:60" outlineLevel="1" x14ac:dyDescent="0.2">
      <c r="A97" s="142">
        <v>30</v>
      </c>
      <c r="B97" s="142" t="s">
        <v>220</v>
      </c>
      <c r="C97" s="179" t="s">
        <v>221</v>
      </c>
      <c r="D97" s="148" t="s">
        <v>0</v>
      </c>
      <c r="E97" s="155">
        <v>0</v>
      </c>
      <c r="F97" s="158">
        <f t="shared" si="0"/>
        <v>0</v>
      </c>
      <c r="G97" s="158">
        <f t="shared" si="1"/>
        <v>0</v>
      </c>
      <c r="H97" s="159"/>
      <c r="I97" s="158">
        <f t="shared" si="2"/>
        <v>0</v>
      </c>
      <c r="J97" s="159"/>
      <c r="K97" s="158">
        <f t="shared" si="3"/>
        <v>0</v>
      </c>
      <c r="L97" s="158">
        <v>21</v>
      </c>
      <c r="M97" s="158">
        <f t="shared" si="4"/>
        <v>0</v>
      </c>
      <c r="N97" s="149">
        <v>0</v>
      </c>
      <c r="O97" s="149">
        <f t="shared" si="5"/>
        <v>0</v>
      </c>
      <c r="P97" s="149">
        <v>0</v>
      </c>
      <c r="Q97" s="149">
        <f t="shared" si="6"/>
        <v>0</v>
      </c>
      <c r="R97" s="149"/>
      <c r="S97" s="149"/>
      <c r="T97" s="150">
        <v>0</v>
      </c>
      <c r="U97" s="149">
        <f t="shared" si="7"/>
        <v>0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 t="s">
        <v>119</v>
      </c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141"/>
      <c r="BF97" s="141"/>
      <c r="BG97" s="141"/>
      <c r="BH97" s="141"/>
    </row>
    <row r="98" spans="1:60" x14ac:dyDescent="0.2">
      <c r="A98" s="143" t="s">
        <v>114</v>
      </c>
      <c r="B98" s="143" t="s">
        <v>75</v>
      </c>
      <c r="C98" s="181" t="s">
        <v>76</v>
      </c>
      <c r="D98" s="152"/>
      <c r="E98" s="157"/>
      <c r="F98" s="160"/>
      <c r="G98" s="160">
        <f>SUMIF(AE99:AE104,"&lt;&gt;NOR",G99:G104)</f>
        <v>0</v>
      </c>
      <c r="H98" s="160"/>
      <c r="I98" s="160">
        <f>SUM(I99:I104)</f>
        <v>0</v>
      </c>
      <c r="J98" s="160"/>
      <c r="K98" s="160">
        <f>SUM(K99:K104)</f>
        <v>0</v>
      </c>
      <c r="L98" s="160"/>
      <c r="M98" s="160">
        <f>SUM(M99:M104)</f>
        <v>0</v>
      </c>
      <c r="N98" s="153"/>
      <c r="O98" s="153">
        <f>SUM(O99:O104)</f>
        <v>0</v>
      </c>
      <c r="P98" s="153"/>
      <c r="Q98" s="153">
        <f>SUM(Q99:Q104)</f>
        <v>0</v>
      </c>
      <c r="R98" s="153"/>
      <c r="S98" s="153"/>
      <c r="T98" s="154"/>
      <c r="U98" s="153">
        <f>SUM(U99:U104)</f>
        <v>0</v>
      </c>
      <c r="AE98" t="s">
        <v>115</v>
      </c>
    </row>
    <row r="99" spans="1:60" ht="22.5" outlineLevel="1" x14ac:dyDescent="0.2">
      <c r="A99" s="142">
        <v>31</v>
      </c>
      <c r="B99" s="142" t="s">
        <v>222</v>
      </c>
      <c r="C99" s="179" t="s">
        <v>223</v>
      </c>
      <c r="D99" s="148" t="s">
        <v>154</v>
      </c>
      <c r="E99" s="155">
        <v>8</v>
      </c>
      <c r="F99" s="158">
        <f>H99+J99</f>
        <v>0</v>
      </c>
      <c r="G99" s="158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21</v>
      </c>
      <c r="M99" s="158">
        <f>G99*(1+L99/100)</f>
        <v>0</v>
      </c>
      <c r="N99" s="149">
        <v>0</v>
      </c>
      <c r="O99" s="149">
        <f>ROUND(E99*N99,5)</f>
        <v>0</v>
      </c>
      <c r="P99" s="149">
        <v>0</v>
      </c>
      <c r="Q99" s="149">
        <f>ROUND(E99*P99,5)</f>
        <v>0</v>
      </c>
      <c r="R99" s="149"/>
      <c r="S99" s="149"/>
      <c r="T99" s="150">
        <v>0</v>
      </c>
      <c r="U99" s="149">
        <f>ROUND(E99*T99,2)</f>
        <v>0</v>
      </c>
      <c r="V99" s="141"/>
      <c r="W99" s="141"/>
      <c r="X99" s="141"/>
      <c r="Y99" s="141"/>
      <c r="Z99" s="141"/>
      <c r="AA99" s="141"/>
      <c r="AB99" s="141"/>
      <c r="AC99" s="141"/>
      <c r="AD99" s="141"/>
      <c r="AE99" s="141" t="s">
        <v>119</v>
      </c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141"/>
      <c r="BF99" s="141"/>
      <c r="BG99" s="141"/>
      <c r="BH99" s="141"/>
    </row>
    <row r="100" spans="1:60" ht="22.5" outlineLevel="1" x14ac:dyDescent="0.2">
      <c r="A100" s="142"/>
      <c r="B100" s="142"/>
      <c r="C100" s="180" t="s">
        <v>224</v>
      </c>
      <c r="D100" s="151"/>
      <c r="E100" s="156">
        <v>8</v>
      </c>
      <c r="F100" s="158"/>
      <c r="G100" s="158"/>
      <c r="H100" s="158"/>
      <c r="I100" s="158"/>
      <c r="J100" s="158"/>
      <c r="K100" s="158"/>
      <c r="L100" s="158"/>
      <c r="M100" s="158"/>
      <c r="N100" s="149"/>
      <c r="O100" s="149"/>
      <c r="P100" s="149"/>
      <c r="Q100" s="149"/>
      <c r="R100" s="149"/>
      <c r="S100" s="149"/>
      <c r="T100" s="150"/>
      <c r="U100" s="149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 t="s">
        <v>121</v>
      </c>
      <c r="AF100" s="141">
        <v>0</v>
      </c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  <c r="AV100" s="141"/>
      <c r="AW100" s="141"/>
      <c r="AX100" s="141"/>
      <c r="AY100" s="141"/>
      <c r="AZ100" s="141"/>
      <c r="BA100" s="141"/>
      <c r="BB100" s="141"/>
      <c r="BC100" s="141"/>
      <c r="BD100" s="141"/>
      <c r="BE100" s="141"/>
      <c r="BF100" s="141"/>
      <c r="BG100" s="141"/>
      <c r="BH100" s="141"/>
    </row>
    <row r="101" spans="1:60" outlineLevel="1" x14ac:dyDescent="0.2">
      <c r="A101" s="142"/>
      <c r="B101" s="142"/>
      <c r="C101" s="180" t="s">
        <v>225</v>
      </c>
      <c r="D101" s="151"/>
      <c r="E101" s="156"/>
      <c r="F101" s="158"/>
      <c r="G101" s="158"/>
      <c r="H101" s="158"/>
      <c r="I101" s="158"/>
      <c r="J101" s="158"/>
      <c r="K101" s="158"/>
      <c r="L101" s="158"/>
      <c r="M101" s="158"/>
      <c r="N101" s="149"/>
      <c r="O101" s="149"/>
      <c r="P101" s="149"/>
      <c r="Q101" s="149"/>
      <c r="R101" s="149"/>
      <c r="S101" s="149"/>
      <c r="T101" s="150"/>
      <c r="U101" s="149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 t="s">
        <v>121</v>
      </c>
      <c r="AF101" s="141">
        <v>0</v>
      </c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141"/>
      <c r="BF101" s="141"/>
      <c r="BG101" s="141"/>
      <c r="BH101" s="141"/>
    </row>
    <row r="102" spans="1:60" ht="22.5" outlineLevel="1" x14ac:dyDescent="0.2">
      <c r="A102" s="142"/>
      <c r="B102" s="142"/>
      <c r="C102" s="180" t="s">
        <v>226</v>
      </c>
      <c r="D102" s="151"/>
      <c r="E102" s="156"/>
      <c r="F102" s="158"/>
      <c r="G102" s="158"/>
      <c r="H102" s="158"/>
      <c r="I102" s="158"/>
      <c r="J102" s="158"/>
      <c r="K102" s="158"/>
      <c r="L102" s="158"/>
      <c r="M102" s="158"/>
      <c r="N102" s="149"/>
      <c r="O102" s="149"/>
      <c r="P102" s="149"/>
      <c r="Q102" s="149"/>
      <c r="R102" s="149"/>
      <c r="S102" s="149"/>
      <c r="T102" s="150"/>
      <c r="U102" s="149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 t="s">
        <v>121</v>
      </c>
      <c r="AF102" s="141">
        <v>0</v>
      </c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1"/>
      <c r="AZ102" s="141"/>
      <c r="BA102" s="141"/>
      <c r="BB102" s="141"/>
      <c r="BC102" s="141"/>
      <c r="BD102" s="141"/>
      <c r="BE102" s="141"/>
      <c r="BF102" s="141"/>
      <c r="BG102" s="141"/>
      <c r="BH102" s="141"/>
    </row>
    <row r="103" spans="1:60" outlineLevel="1" x14ac:dyDescent="0.2">
      <c r="A103" s="142">
        <v>32</v>
      </c>
      <c r="B103" s="142" t="s">
        <v>227</v>
      </c>
      <c r="C103" s="179" t="s">
        <v>228</v>
      </c>
      <c r="D103" s="148" t="s">
        <v>0</v>
      </c>
      <c r="E103" s="155">
        <v>0</v>
      </c>
      <c r="F103" s="158">
        <f>H103+J103</f>
        <v>0</v>
      </c>
      <c r="G103" s="158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21</v>
      </c>
      <c r="M103" s="158">
        <f>G103*(1+L103/100)</f>
        <v>0</v>
      </c>
      <c r="N103" s="149">
        <v>0</v>
      </c>
      <c r="O103" s="149">
        <f>ROUND(E103*N103,5)</f>
        <v>0</v>
      </c>
      <c r="P103" s="149">
        <v>0</v>
      </c>
      <c r="Q103" s="149">
        <f>ROUND(E103*P103,5)</f>
        <v>0</v>
      </c>
      <c r="R103" s="149"/>
      <c r="S103" s="149"/>
      <c r="T103" s="150">
        <v>0</v>
      </c>
      <c r="U103" s="149">
        <f>ROUND(E103*T103,2)</f>
        <v>0</v>
      </c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 t="s">
        <v>119</v>
      </c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141"/>
      <c r="BF103" s="141"/>
      <c r="BG103" s="141"/>
      <c r="BH103" s="141"/>
    </row>
    <row r="104" spans="1:60" outlineLevel="1" x14ac:dyDescent="0.2">
      <c r="A104" s="142">
        <v>33</v>
      </c>
      <c r="B104" s="142" t="s">
        <v>229</v>
      </c>
      <c r="C104" s="179" t="s">
        <v>230</v>
      </c>
      <c r="D104" s="148" t="s">
        <v>0</v>
      </c>
      <c r="E104" s="155">
        <v>0</v>
      </c>
      <c r="F104" s="158">
        <f>H104+J104</f>
        <v>0</v>
      </c>
      <c r="G104" s="158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21</v>
      </c>
      <c r="M104" s="158">
        <f>G104*(1+L104/100)</f>
        <v>0</v>
      </c>
      <c r="N104" s="149">
        <v>0</v>
      </c>
      <c r="O104" s="149">
        <f>ROUND(E104*N104,5)</f>
        <v>0</v>
      </c>
      <c r="P104" s="149">
        <v>0</v>
      </c>
      <c r="Q104" s="149">
        <f>ROUND(E104*P104,5)</f>
        <v>0</v>
      </c>
      <c r="R104" s="149"/>
      <c r="S104" s="149"/>
      <c r="T104" s="150">
        <v>0</v>
      </c>
      <c r="U104" s="149">
        <f>ROUND(E104*T104,2)</f>
        <v>0</v>
      </c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 t="s">
        <v>119</v>
      </c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  <c r="AV104" s="141"/>
      <c r="AW104" s="141"/>
      <c r="AX104" s="141"/>
      <c r="AY104" s="141"/>
      <c r="AZ104" s="141"/>
      <c r="BA104" s="141"/>
      <c r="BB104" s="141"/>
      <c r="BC104" s="141"/>
      <c r="BD104" s="141"/>
      <c r="BE104" s="141"/>
      <c r="BF104" s="141"/>
      <c r="BG104" s="141"/>
      <c r="BH104" s="141"/>
    </row>
    <row r="105" spans="1:60" x14ac:dyDescent="0.2">
      <c r="A105" s="143" t="s">
        <v>114</v>
      </c>
      <c r="B105" s="143" t="s">
        <v>77</v>
      </c>
      <c r="C105" s="181" t="s">
        <v>78</v>
      </c>
      <c r="D105" s="152"/>
      <c r="E105" s="157"/>
      <c r="F105" s="160"/>
      <c r="G105" s="160">
        <f>SUMIF(AE106:AE124,"&lt;&gt;NOR",G106:G124)</f>
        <v>0</v>
      </c>
      <c r="H105" s="160"/>
      <c r="I105" s="160">
        <f>SUM(I106:I124)</f>
        <v>0</v>
      </c>
      <c r="J105" s="160"/>
      <c r="K105" s="160">
        <f>SUM(K106:K124)</f>
        <v>0</v>
      </c>
      <c r="L105" s="160"/>
      <c r="M105" s="160">
        <f>SUM(M106:M124)</f>
        <v>0</v>
      </c>
      <c r="N105" s="153"/>
      <c r="O105" s="153">
        <f>SUM(O106:O124)</f>
        <v>0.78949000000000003</v>
      </c>
      <c r="P105" s="153"/>
      <c r="Q105" s="153">
        <f>SUM(Q106:Q124)</f>
        <v>0</v>
      </c>
      <c r="R105" s="153"/>
      <c r="S105" s="153"/>
      <c r="T105" s="154"/>
      <c r="U105" s="153">
        <f>SUM(U106:U124)</f>
        <v>39.839999999999996</v>
      </c>
      <c r="AE105" t="s">
        <v>115</v>
      </c>
    </row>
    <row r="106" spans="1:60" outlineLevel="1" x14ac:dyDescent="0.2">
      <c r="A106" s="142">
        <v>34</v>
      </c>
      <c r="B106" s="142" t="s">
        <v>231</v>
      </c>
      <c r="C106" s="179" t="s">
        <v>232</v>
      </c>
      <c r="D106" s="148" t="s">
        <v>118</v>
      </c>
      <c r="E106" s="155">
        <v>38.7575</v>
      </c>
      <c r="F106" s="158">
        <f>H106+J106</f>
        <v>0</v>
      </c>
      <c r="G106" s="158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21</v>
      </c>
      <c r="M106" s="158">
        <f>G106*(1+L106/100)</f>
        <v>0</v>
      </c>
      <c r="N106" s="149">
        <v>2.1000000000000001E-4</v>
      </c>
      <c r="O106" s="149">
        <f>ROUND(E106*N106,5)</f>
        <v>8.1399999999999997E-3</v>
      </c>
      <c r="P106" s="149">
        <v>0</v>
      </c>
      <c r="Q106" s="149">
        <f>ROUND(E106*P106,5)</f>
        <v>0</v>
      </c>
      <c r="R106" s="149"/>
      <c r="S106" s="149"/>
      <c r="T106" s="150">
        <v>0.05</v>
      </c>
      <c r="U106" s="149">
        <f>ROUND(E106*T106,2)</f>
        <v>1.94</v>
      </c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 t="s">
        <v>119</v>
      </c>
      <c r="AF106" s="141"/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  <c r="AV106" s="141"/>
      <c r="AW106" s="141"/>
      <c r="AX106" s="141"/>
      <c r="AY106" s="141"/>
      <c r="AZ106" s="141"/>
      <c r="BA106" s="141"/>
      <c r="BB106" s="141"/>
      <c r="BC106" s="141"/>
      <c r="BD106" s="141"/>
      <c r="BE106" s="141"/>
      <c r="BF106" s="141"/>
      <c r="BG106" s="141"/>
      <c r="BH106" s="141"/>
    </row>
    <row r="107" spans="1:60" outlineLevel="1" x14ac:dyDescent="0.2">
      <c r="A107" s="142"/>
      <c r="B107" s="142"/>
      <c r="C107" s="180" t="s">
        <v>233</v>
      </c>
      <c r="D107" s="151"/>
      <c r="E107" s="156">
        <v>25.3825</v>
      </c>
      <c r="F107" s="158"/>
      <c r="G107" s="158"/>
      <c r="H107" s="158"/>
      <c r="I107" s="158"/>
      <c r="J107" s="158"/>
      <c r="K107" s="158"/>
      <c r="L107" s="158"/>
      <c r="M107" s="158"/>
      <c r="N107" s="149"/>
      <c r="O107" s="149"/>
      <c r="P107" s="149"/>
      <c r="Q107" s="149"/>
      <c r="R107" s="149"/>
      <c r="S107" s="149"/>
      <c r="T107" s="150"/>
      <c r="U107" s="149"/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 t="s">
        <v>121</v>
      </c>
      <c r="AF107" s="141">
        <v>0</v>
      </c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141"/>
      <c r="BF107" s="141"/>
      <c r="BG107" s="141"/>
      <c r="BH107" s="141"/>
    </row>
    <row r="108" spans="1:60" outlineLevel="1" x14ac:dyDescent="0.2">
      <c r="A108" s="142"/>
      <c r="B108" s="142"/>
      <c r="C108" s="180" t="s">
        <v>134</v>
      </c>
      <c r="D108" s="151"/>
      <c r="E108" s="156">
        <v>6.1749999999999998</v>
      </c>
      <c r="F108" s="158"/>
      <c r="G108" s="158"/>
      <c r="H108" s="158"/>
      <c r="I108" s="158"/>
      <c r="J108" s="158"/>
      <c r="K108" s="158"/>
      <c r="L108" s="158"/>
      <c r="M108" s="158"/>
      <c r="N108" s="149"/>
      <c r="O108" s="149"/>
      <c r="P108" s="149"/>
      <c r="Q108" s="149"/>
      <c r="R108" s="149"/>
      <c r="S108" s="149"/>
      <c r="T108" s="150"/>
      <c r="U108" s="149"/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 t="s">
        <v>121</v>
      </c>
      <c r="AF108" s="141">
        <v>0</v>
      </c>
      <c r="AG108" s="141"/>
      <c r="AH108" s="141"/>
      <c r="AI108" s="141"/>
      <c r="AJ108" s="141"/>
      <c r="AK108" s="141"/>
      <c r="AL108" s="141"/>
      <c r="AM108" s="141"/>
      <c r="AN108" s="141"/>
      <c r="AO108" s="141"/>
      <c r="AP108" s="141"/>
      <c r="AQ108" s="141"/>
      <c r="AR108" s="141"/>
      <c r="AS108" s="141"/>
      <c r="AT108" s="141"/>
      <c r="AU108" s="141"/>
      <c r="AV108" s="141"/>
      <c r="AW108" s="141"/>
      <c r="AX108" s="141"/>
      <c r="AY108" s="141"/>
      <c r="AZ108" s="141"/>
      <c r="BA108" s="141"/>
      <c r="BB108" s="141"/>
      <c r="BC108" s="141"/>
      <c r="BD108" s="141"/>
      <c r="BE108" s="141"/>
      <c r="BF108" s="141"/>
      <c r="BG108" s="141"/>
      <c r="BH108" s="141"/>
    </row>
    <row r="109" spans="1:60" outlineLevel="1" x14ac:dyDescent="0.2">
      <c r="A109" s="142"/>
      <c r="B109" s="142"/>
      <c r="C109" s="180" t="s">
        <v>135</v>
      </c>
      <c r="D109" s="151"/>
      <c r="E109" s="156">
        <v>7.2</v>
      </c>
      <c r="F109" s="158"/>
      <c r="G109" s="158"/>
      <c r="H109" s="158"/>
      <c r="I109" s="158"/>
      <c r="J109" s="158"/>
      <c r="K109" s="158"/>
      <c r="L109" s="158"/>
      <c r="M109" s="158"/>
      <c r="N109" s="149"/>
      <c r="O109" s="149"/>
      <c r="P109" s="149"/>
      <c r="Q109" s="149"/>
      <c r="R109" s="149"/>
      <c r="S109" s="149"/>
      <c r="T109" s="150"/>
      <c r="U109" s="149"/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 t="s">
        <v>121</v>
      </c>
      <c r="AF109" s="141">
        <v>0</v>
      </c>
      <c r="AG109" s="141"/>
      <c r="AH109" s="141"/>
      <c r="AI109" s="141"/>
      <c r="AJ109" s="141"/>
      <c r="AK109" s="141"/>
      <c r="AL109" s="141"/>
      <c r="AM109" s="141"/>
      <c r="AN109" s="141"/>
      <c r="AO109" s="141"/>
      <c r="AP109" s="141"/>
      <c r="AQ109" s="141"/>
      <c r="AR109" s="141"/>
      <c r="AS109" s="141"/>
      <c r="AT109" s="141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141"/>
      <c r="BF109" s="141"/>
      <c r="BG109" s="141"/>
      <c r="BH109" s="141"/>
    </row>
    <row r="110" spans="1:60" ht="22.5" outlineLevel="1" x14ac:dyDescent="0.2">
      <c r="A110" s="142">
        <v>35</v>
      </c>
      <c r="B110" s="142" t="s">
        <v>234</v>
      </c>
      <c r="C110" s="179" t="s">
        <v>235</v>
      </c>
      <c r="D110" s="148" t="s">
        <v>118</v>
      </c>
      <c r="E110" s="155">
        <v>38.7575</v>
      </c>
      <c r="F110" s="158">
        <f>H110+J110</f>
        <v>0</v>
      </c>
      <c r="G110" s="158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21</v>
      </c>
      <c r="M110" s="158">
        <f>G110*(1+L110/100)</f>
        <v>0</v>
      </c>
      <c r="N110" s="149">
        <v>0</v>
      </c>
      <c r="O110" s="149">
        <f>ROUND(E110*N110,5)</f>
        <v>0</v>
      </c>
      <c r="P110" s="149">
        <v>0</v>
      </c>
      <c r="Q110" s="149">
        <f>ROUND(E110*P110,5)</f>
        <v>0</v>
      </c>
      <c r="R110" s="149"/>
      <c r="S110" s="149"/>
      <c r="T110" s="150">
        <v>0.97799999999999998</v>
      </c>
      <c r="U110" s="149">
        <f>ROUND(E110*T110,2)</f>
        <v>37.9</v>
      </c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 t="s">
        <v>119</v>
      </c>
      <c r="AF110" s="141"/>
      <c r="AG110" s="141"/>
      <c r="AH110" s="141"/>
      <c r="AI110" s="141"/>
      <c r="AJ110" s="141"/>
      <c r="AK110" s="141"/>
      <c r="AL110" s="141"/>
      <c r="AM110" s="141"/>
      <c r="AN110" s="141"/>
      <c r="AO110" s="141"/>
      <c r="AP110" s="141"/>
      <c r="AQ110" s="141"/>
      <c r="AR110" s="141"/>
      <c r="AS110" s="141"/>
      <c r="AT110" s="141"/>
      <c r="AU110" s="141"/>
      <c r="AV110" s="141"/>
      <c r="AW110" s="141"/>
      <c r="AX110" s="141"/>
      <c r="AY110" s="141"/>
      <c r="AZ110" s="141"/>
      <c r="BA110" s="141"/>
      <c r="BB110" s="141"/>
      <c r="BC110" s="141"/>
      <c r="BD110" s="141"/>
      <c r="BE110" s="141"/>
      <c r="BF110" s="141"/>
      <c r="BG110" s="141"/>
      <c r="BH110" s="141"/>
    </row>
    <row r="111" spans="1:60" outlineLevel="1" x14ac:dyDescent="0.2">
      <c r="A111" s="142"/>
      <c r="B111" s="142"/>
      <c r="C111" s="180" t="s">
        <v>233</v>
      </c>
      <c r="D111" s="151"/>
      <c r="E111" s="156">
        <v>25.3825</v>
      </c>
      <c r="F111" s="158"/>
      <c r="G111" s="158"/>
      <c r="H111" s="158"/>
      <c r="I111" s="158"/>
      <c r="J111" s="158"/>
      <c r="K111" s="158"/>
      <c r="L111" s="158"/>
      <c r="M111" s="158"/>
      <c r="N111" s="149"/>
      <c r="O111" s="149"/>
      <c r="P111" s="149"/>
      <c r="Q111" s="149"/>
      <c r="R111" s="149"/>
      <c r="S111" s="149"/>
      <c r="T111" s="150"/>
      <c r="U111" s="149"/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 t="s">
        <v>121</v>
      </c>
      <c r="AF111" s="141">
        <v>0</v>
      </c>
      <c r="AG111" s="141"/>
      <c r="AH111" s="141"/>
      <c r="AI111" s="141"/>
      <c r="AJ111" s="141"/>
      <c r="AK111" s="141"/>
      <c r="AL111" s="141"/>
      <c r="AM111" s="141"/>
      <c r="AN111" s="141"/>
      <c r="AO111" s="141"/>
      <c r="AP111" s="141"/>
      <c r="AQ111" s="141"/>
      <c r="AR111" s="141"/>
      <c r="AS111" s="141"/>
      <c r="AT111" s="141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141"/>
      <c r="BF111" s="141"/>
      <c r="BG111" s="141"/>
      <c r="BH111" s="141"/>
    </row>
    <row r="112" spans="1:60" outlineLevel="1" x14ac:dyDescent="0.2">
      <c r="A112" s="142"/>
      <c r="B112" s="142"/>
      <c r="C112" s="180" t="s">
        <v>134</v>
      </c>
      <c r="D112" s="151"/>
      <c r="E112" s="156">
        <v>6.1749999999999998</v>
      </c>
      <c r="F112" s="158"/>
      <c r="G112" s="158"/>
      <c r="H112" s="158"/>
      <c r="I112" s="158"/>
      <c r="J112" s="158"/>
      <c r="K112" s="158"/>
      <c r="L112" s="158"/>
      <c r="M112" s="158"/>
      <c r="N112" s="149"/>
      <c r="O112" s="149"/>
      <c r="P112" s="149"/>
      <c r="Q112" s="149"/>
      <c r="R112" s="149"/>
      <c r="S112" s="149"/>
      <c r="T112" s="150"/>
      <c r="U112" s="149"/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 t="s">
        <v>121</v>
      </c>
      <c r="AF112" s="141">
        <v>0</v>
      </c>
      <c r="AG112" s="141"/>
      <c r="AH112" s="141"/>
      <c r="AI112" s="141"/>
      <c r="AJ112" s="141"/>
      <c r="AK112" s="141"/>
      <c r="AL112" s="141"/>
      <c r="AM112" s="141"/>
      <c r="AN112" s="141"/>
      <c r="AO112" s="141"/>
      <c r="AP112" s="141"/>
      <c r="AQ112" s="141"/>
      <c r="AR112" s="141"/>
      <c r="AS112" s="141"/>
      <c r="AT112" s="141"/>
      <c r="AU112" s="141"/>
      <c r="AV112" s="141"/>
      <c r="AW112" s="141"/>
      <c r="AX112" s="141"/>
      <c r="AY112" s="141"/>
      <c r="AZ112" s="141"/>
      <c r="BA112" s="141"/>
      <c r="BB112" s="141"/>
      <c r="BC112" s="141"/>
      <c r="BD112" s="141"/>
      <c r="BE112" s="141"/>
      <c r="BF112" s="141"/>
      <c r="BG112" s="141"/>
      <c r="BH112" s="141"/>
    </row>
    <row r="113" spans="1:60" outlineLevel="1" x14ac:dyDescent="0.2">
      <c r="A113" s="142"/>
      <c r="B113" s="142"/>
      <c r="C113" s="180" t="s">
        <v>135</v>
      </c>
      <c r="D113" s="151"/>
      <c r="E113" s="156">
        <v>7.2</v>
      </c>
      <c r="F113" s="158"/>
      <c r="G113" s="158"/>
      <c r="H113" s="158"/>
      <c r="I113" s="158"/>
      <c r="J113" s="158"/>
      <c r="K113" s="158"/>
      <c r="L113" s="158"/>
      <c r="M113" s="158"/>
      <c r="N113" s="149"/>
      <c r="O113" s="149"/>
      <c r="P113" s="149"/>
      <c r="Q113" s="149"/>
      <c r="R113" s="149"/>
      <c r="S113" s="149"/>
      <c r="T113" s="150"/>
      <c r="U113" s="149"/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 t="s">
        <v>121</v>
      </c>
      <c r="AF113" s="141">
        <v>0</v>
      </c>
      <c r="AG113" s="141"/>
      <c r="AH113" s="141"/>
      <c r="AI113" s="141"/>
      <c r="AJ113" s="141"/>
      <c r="AK113" s="141"/>
      <c r="AL113" s="141"/>
      <c r="AM113" s="141"/>
      <c r="AN113" s="141"/>
      <c r="AO113" s="141"/>
      <c r="AP113" s="141"/>
      <c r="AQ113" s="141"/>
      <c r="AR113" s="141"/>
      <c r="AS113" s="141"/>
      <c r="AT113" s="141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141"/>
      <c r="BF113" s="141"/>
      <c r="BG113" s="141"/>
      <c r="BH113" s="141"/>
    </row>
    <row r="114" spans="1:60" outlineLevel="1" x14ac:dyDescent="0.2">
      <c r="A114" s="142">
        <v>36</v>
      </c>
      <c r="B114" s="142" t="s">
        <v>236</v>
      </c>
      <c r="C114" s="179" t="s">
        <v>237</v>
      </c>
      <c r="D114" s="148" t="s">
        <v>118</v>
      </c>
      <c r="E114" s="155">
        <v>38.7575</v>
      </c>
      <c r="F114" s="158">
        <f>H114+J114</f>
        <v>0</v>
      </c>
      <c r="G114" s="158">
        <f>ROUND(E114*F114,2)</f>
        <v>0</v>
      </c>
      <c r="H114" s="159"/>
      <c r="I114" s="158">
        <f>ROUND(E114*H114,2)</f>
        <v>0</v>
      </c>
      <c r="J114" s="159"/>
      <c r="K114" s="158">
        <f>ROUND(E114*J114,2)</f>
        <v>0</v>
      </c>
      <c r="L114" s="158">
        <v>21</v>
      </c>
      <c r="M114" s="158">
        <f>G114*(1+L114/100)</f>
        <v>0</v>
      </c>
      <c r="N114" s="149">
        <v>0</v>
      </c>
      <c r="O114" s="149">
        <f>ROUND(E114*N114,5)</f>
        <v>0</v>
      </c>
      <c r="P114" s="149">
        <v>0</v>
      </c>
      <c r="Q114" s="149">
        <f>ROUND(E114*P114,5)</f>
        <v>0</v>
      </c>
      <c r="R114" s="149"/>
      <c r="S114" s="149"/>
      <c r="T114" s="150">
        <v>0</v>
      </c>
      <c r="U114" s="149">
        <f>ROUND(E114*T114,2)</f>
        <v>0</v>
      </c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 t="s">
        <v>119</v>
      </c>
      <c r="AF114" s="141"/>
      <c r="AG114" s="141"/>
      <c r="AH114" s="141"/>
      <c r="AI114" s="141"/>
      <c r="AJ114" s="141"/>
      <c r="AK114" s="141"/>
      <c r="AL114" s="141"/>
      <c r="AM114" s="141"/>
      <c r="AN114" s="141"/>
      <c r="AO114" s="141"/>
      <c r="AP114" s="141"/>
      <c r="AQ114" s="141"/>
      <c r="AR114" s="141"/>
      <c r="AS114" s="141"/>
      <c r="AT114" s="141"/>
      <c r="AU114" s="141"/>
      <c r="AV114" s="141"/>
      <c r="AW114" s="141"/>
      <c r="AX114" s="141"/>
      <c r="AY114" s="141"/>
      <c r="AZ114" s="141"/>
      <c r="BA114" s="141"/>
      <c r="BB114" s="141"/>
      <c r="BC114" s="141"/>
      <c r="BD114" s="141"/>
      <c r="BE114" s="141"/>
      <c r="BF114" s="141"/>
      <c r="BG114" s="141"/>
      <c r="BH114" s="141"/>
    </row>
    <row r="115" spans="1:60" outlineLevel="1" x14ac:dyDescent="0.2">
      <c r="A115" s="142"/>
      <c r="B115" s="142"/>
      <c r="C115" s="180" t="s">
        <v>233</v>
      </c>
      <c r="D115" s="151"/>
      <c r="E115" s="156">
        <v>25.3825</v>
      </c>
      <c r="F115" s="158"/>
      <c r="G115" s="158"/>
      <c r="H115" s="158"/>
      <c r="I115" s="158"/>
      <c r="J115" s="158"/>
      <c r="K115" s="158"/>
      <c r="L115" s="158"/>
      <c r="M115" s="158"/>
      <c r="N115" s="149"/>
      <c r="O115" s="149"/>
      <c r="P115" s="149"/>
      <c r="Q115" s="149"/>
      <c r="R115" s="149"/>
      <c r="S115" s="149"/>
      <c r="T115" s="150"/>
      <c r="U115" s="149"/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 t="s">
        <v>121</v>
      </c>
      <c r="AF115" s="141">
        <v>0</v>
      </c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141"/>
      <c r="BF115" s="141"/>
      <c r="BG115" s="141"/>
      <c r="BH115" s="141"/>
    </row>
    <row r="116" spans="1:60" outlineLevel="1" x14ac:dyDescent="0.2">
      <c r="A116" s="142"/>
      <c r="B116" s="142"/>
      <c r="C116" s="180" t="s">
        <v>134</v>
      </c>
      <c r="D116" s="151"/>
      <c r="E116" s="156">
        <v>6.1749999999999998</v>
      </c>
      <c r="F116" s="158"/>
      <c r="G116" s="158"/>
      <c r="H116" s="158"/>
      <c r="I116" s="158"/>
      <c r="J116" s="158"/>
      <c r="K116" s="158"/>
      <c r="L116" s="158"/>
      <c r="M116" s="158"/>
      <c r="N116" s="149"/>
      <c r="O116" s="149"/>
      <c r="P116" s="149"/>
      <c r="Q116" s="149"/>
      <c r="R116" s="149"/>
      <c r="S116" s="149"/>
      <c r="T116" s="150"/>
      <c r="U116" s="149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 t="s">
        <v>121</v>
      </c>
      <c r="AF116" s="141">
        <v>0</v>
      </c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  <c r="AV116" s="141"/>
      <c r="AW116" s="141"/>
      <c r="AX116" s="141"/>
      <c r="AY116" s="141"/>
      <c r="AZ116" s="141"/>
      <c r="BA116" s="141"/>
      <c r="BB116" s="141"/>
      <c r="BC116" s="141"/>
      <c r="BD116" s="141"/>
      <c r="BE116" s="141"/>
      <c r="BF116" s="141"/>
      <c r="BG116" s="141"/>
      <c r="BH116" s="141"/>
    </row>
    <row r="117" spans="1:60" outlineLevel="1" x14ac:dyDescent="0.2">
      <c r="A117" s="142"/>
      <c r="B117" s="142"/>
      <c r="C117" s="180" t="s">
        <v>135</v>
      </c>
      <c r="D117" s="151"/>
      <c r="E117" s="156">
        <v>7.2</v>
      </c>
      <c r="F117" s="158"/>
      <c r="G117" s="158"/>
      <c r="H117" s="158"/>
      <c r="I117" s="158"/>
      <c r="J117" s="158"/>
      <c r="K117" s="158"/>
      <c r="L117" s="158"/>
      <c r="M117" s="158"/>
      <c r="N117" s="149"/>
      <c r="O117" s="149"/>
      <c r="P117" s="149"/>
      <c r="Q117" s="149"/>
      <c r="R117" s="149"/>
      <c r="S117" s="149"/>
      <c r="T117" s="150"/>
      <c r="U117" s="149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 t="s">
        <v>121</v>
      </c>
      <c r="AF117" s="141">
        <v>0</v>
      </c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141"/>
      <c r="AR117" s="141"/>
      <c r="AS117" s="141"/>
      <c r="AT117" s="141"/>
      <c r="AU117" s="141"/>
      <c r="AV117" s="141"/>
      <c r="AW117" s="141"/>
      <c r="AX117" s="141"/>
      <c r="AY117" s="141"/>
      <c r="AZ117" s="141"/>
      <c r="BA117" s="141"/>
      <c r="BB117" s="141"/>
      <c r="BC117" s="141"/>
      <c r="BD117" s="141"/>
      <c r="BE117" s="141"/>
      <c r="BF117" s="141"/>
      <c r="BG117" s="141"/>
      <c r="BH117" s="141"/>
    </row>
    <row r="118" spans="1:60" outlineLevel="1" x14ac:dyDescent="0.2">
      <c r="A118" s="142">
        <v>37</v>
      </c>
      <c r="B118" s="142" t="s">
        <v>238</v>
      </c>
      <c r="C118" s="179" t="s">
        <v>239</v>
      </c>
      <c r="D118" s="148" t="s">
        <v>118</v>
      </c>
      <c r="E118" s="155">
        <v>40.695374999999999</v>
      </c>
      <c r="F118" s="158">
        <f>H118+J118</f>
        <v>0</v>
      </c>
      <c r="G118" s="158">
        <f>ROUND(E118*F118,2)</f>
        <v>0</v>
      </c>
      <c r="H118" s="159"/>
      <c r="I118" s="158">
        <f>ROUND(E118*H118,2)</f>
        <v>0</v>
      </c>
      <c r="J118" s="159"/>
      <c r="K118" s="158">
        <f>ROUND(E118*J118,2)</f>
        <v>0</v>
      </c>
      <c r="L118" s="158">
        <v>21</v>
      </c>
      <c r="M118" s="158">
        <f>G118*(1+L118/100)</f>
        <v>0</v>
      </c>
      <c r="N118" s="149">
        <v>1.9199999999999998E-2</v>
      </c>
      <c r="O118" s="149">
        <f>ROUND(E118*N118,5)</f>
        <v>0.78134999999999999</v>
      </c>
      <c r="P118" s="149">
        <v>0</v>
      </c>
      <c r="Q118" s="149">
        <f>ROUND(E118*P118,5)</f>
        <v>0</v>
      </c>
      <c r="R118" s="149"/>
      <c r="S118" s="149"/>
      <c r="T118" s="150">
        <v>0</v>
      </c>
      <c r="U118" s="149">
        <f>ROUND(E118*T118,2)</f>
        <v>0</v>
      </c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 t="s">
        <v>240</v>
      </c>
      <c r="AF118" s="141"/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  <c r="AU118" s="141"/>
      <c r="AV118" s="141"/>
      <c r="AW118" s="141"/>
      <c r="AX118" s="141"/>
      <c r="AY118" s="141"/>
      <c r="AZ118" s="141"/>
      <c r="BA118" s="141"/>
      <c r="BB118" s="141"/>
      <c r="BC118" s="141"/>
      <c r="BD118" s="141"/>
      <c r="BE118" s="141"/>
      <c r="BF118" s="141"/>
      <c r="BG118" s="141"/>
      <c r="BH118" s="141"/>
    </row>
    <row r="119" spans="1:60" outlineLevel="1" x14ac:dyDescent="0.2">
      <c r="A119" s="142"/>
      <c r="B119" s="142"/>
      <c r="C119" s="180" t="s">
        <v>233</v>
      </c>
      <c r="D119" s="151"/>
      <c r="E119" s="156">
        <v>25.3825</v>
      </c>
      <c r="F119" s="158"/>
      <c r="G119" s="158"/>
      <c r="H119" s="158"/>
      <c r="I119" s="158"/>
      <c r="J119" s="158"/>
      <c r="K119" s="158"/>
      <c r="L119" s="158"/>
      <c r="M119" s="158"/>
      <c r="N119" s="149"/>
      <c r="O119" s="149"/>
      <c r="P119" s="149"/>
      <c r="Q119" s="149"/>
      <c r="R119" s="149"/>
      <c r="S119" s="149"/>
      <c r="T119" s="150"/>
      <c r="U119" s="149"/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 t="s">
        <v>121</v>
      </c>
      <c r="AF119" s="141">
        <v>0</v>
      </c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  <c r="AU119" s="141"/>
      <c r="AV119" s="141"/>
      <c r="AW119" s="141"/>
      <c r="AX119" s="141"/>
      <c r="AY119" s="141"/>
      <c r="AZ119" s="141"/>
      <c r="BA119" s="141"/>
      <c r="BB119" s="141"/>
      <c r="BC119" s="141"/>
      <c r="BD119" s="141"/>
      <c r="BE119" s="141"/>
      <c r="BF119" s="141"/>
      <c r="BG119" s="141"/>
      <c r="BH119" s="141"/>
    </row>
    <row r="120" spans="1:60" outlineLevel="1" x14ac:dyDescent="0.2">
      <c r="A120" s="142"/>
      <c r="B120" s="142"/>
      <c r="C120" s="180" t="s">
        <v>134</v>
      </c>
      <c r="D120" s="151"/>
      <c r="E120" s="156">
        <v>6.1749999999999998</v>
      </c>
      <c r="F120" s="158"/>
      <c r="G120" s="158"/>
      <c r="H120" s="158"/>
      <c r="I120" s="158"/>
      <c r="J120" s="158"/>
      <c r="K120" s="158"/>
      <c r="L120" s="158"/>
      <c r="M120" s="158"/>
      <c r="N120" s="149"/>
      <c r="O120" s="149"/>
      <c r="P120" s="149"/>
      <c r="Q120" s="149"/>
      <c r="R120" s="149"/>
      <c r="S120" s="149"/>
      <c r="T120" s="150"/>
      <c r="U120" s="149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 t="s">
        <v>121</v>
      </c>
      <c r="AF120" s="141">
        <v>0</v>
      </c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  <c r="AV120" s="141"/>
      <c r="AW120" s="141"/>
      <c r="AX120" s="141"/>
      <c r="AY120" s="141"/>
      <c r="AZ120" s="141"/>
      <c r="BA120" s="141"/>
      <c r="BB120" s="141"/>
      <c r="BC120" s="141"/>
      <c r="BD120" s="141"/>
      <c r="BE120" s="141"/>
      <c r="BF120" s="141"/>
      <c r="BG120" s="141"/>
      <c r="BH120" s="141"/>
    </row>
    <row r="121" spans="1:60" outlineLevel="1" x14ac:dyDescent="0.2">
      <c r="A121" s="142"/>
      <c r="B121" s="142"/>
      <c r="C121" s="180" t="s">
        <v>135</v>
      </c>
      <c r="D121" s="151"/>
      <c r="E121" s="156">
        <v>7.2</v>
      </c>
      <c r="F121" s="158"/>
      <c r="G121" s="158"/>
      <c r="H121" s="158"/>
      <c r="I121" s="158"/>
      <c r="J121" s="158"/>
      <c r="K121" s="158"/>
      <c r="L121" s="158"/>
      <c r="M121" s="158"/>
      <c r="N121" s="149"/>
      <c r="O121" s="149"/>
      <c r="P121" s="149"/>
      <c r="Q121" s="149"/>
      <c r="R121" s="149"/>
      <c r="S121" s="149"/>
      <c r="T121" s="150"/>
      <c r="U121" s="149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 t="s">
        <v>121</v>
      </c>
      <c r="AF121" s="141">
        <v>0</v>
      </c>
      <c r="AG121" s="141"/>
      <c r="AH121" s="141"/>
      <c r="AI121" s="141"/>
      <c r="AJ121" s="141"/>
      <c r="AK121" s="141"/>
      <c r="AL121" s="141"/>
      <c r="AM121" s="141"/>
      <c r="AN121" s="141"/>
      <c r="AO121" s="141"/>
      <c r="AP121" s="141"/>
      <c r="AQ121" s="141"/>
      <c r="AR121" s="141"/>
      <c r="AS121" s="141"/>
      <c r="AT121" s="141"/>
      <c r="AU121" s="141"/>
      <c r="AV121" s="141"/>
      <c r="AW121" s="141"/>
      <c r="AX121" s="141"/>
      <c r="AY121" s="141"/>
      <c r="AZ121" s="141"/>
      <c r="BA121" s="141"/>
      <c r="BB121" s="141"/>
      <c r="BC121" s="141"/>
      <c r="BD121" s="141"/>
      <c r="BE121" s="141"/>
      <c r="BF121" s="141"/>
      <c r="BG121" s="141"/>
      <c r="BH121" s="141"/>
    </row>
    <row r="122" spans="1:60" outlineLevel="1" x14ac:dyDescent="0.2">
      <c r="A122" s="142"/>
      <c r="B122" s="142"/>
      <c r="C122" s="180" t="s">
        <v>241</v>
      </c>
      <c r="D122" s="151"/>
      <c r="E122" s="156">
        <v>1.937875</v>
      </c>
      <c r="F122" s="158"/>
      <c r="G122" s="158"/>
      <c r="H122" s="158"/>
      <c r="I122" s="158"/>
      <c r="J122" s="158"/>
      <c r="K122" s="158"/>
      <c r="L122" s="158"/>
      <c r="M122" s="158"/>
      <c r="N122" s="149"/>
      <c r="O122" s="149"/>
      <c r="P122" s="149"/>
      <c r="Q122" s="149"/>
      <c r="R122" s="149"/>
      <c r="S122" s="149"/>
      <c r="T122" s="150"/>
      <c r="U122" s="149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 t="s">
        <v>121</v>
      </c>
      <c r="AF122" s="141">
        <v>0</v>
      </c>
      <c r="AG122" s="141"/>
      <c r="AH122" s="141"/>
      <c r="AI122" s="141"/>
      <c r="AJ122" s="141"/>
      <c r="AK122" s="141"/>
      <c r="AL122" s="141"/>
      <c r="AM122" s="141"/>
      <c r="AN122" s="141"/>
      <c r="AO122" s="141"/>
      <c r="AP122" s="141"/>
      <c r="AQ122" s="141"/>
      <c r="AR122" s="141"/>
      <c r="AS122" s="141"/>
      <c r="AT122" s="141"/>
      <c r="AU122" s="141"/>
      <c r="AV122" s="141"/>
      <c r="AW122" s="141"/>
      <c r="AX122" s="141"/>
      <c r="AY122" s="141"/>
      <c r="AZ122" s="141"/>
      <c r="BA122" s="141"/>
      <c r="BB122" s="141"/>
      <c r="BC122" s="141"/>
      <c r="BD122" s="141"/>
      <c r="BE122" s="141"/>
      <c r="BF122" s="141"/>
      <c r="BG122" s="141"/>
      <c r="BH122" s="141"/>
    </row>
    <row r="123" spans="1:60" outlineLevel="1" x14ac:dyDescent="0.2">
      <c r="A123" s="142">
        <v>38</v>
      </c>
      <c r="B123" s="142" t="s">
        <v>242</v>
      </c>
      <c r="C123" s="179" t="s">
        <v>243</v>
      </c>
      <c r="D123" s="148" t="s">
        <v>0</v>
      </c>
      <c r="E123" s="155">
        <v>0</v>
      </c>
      <c r="F123" s="158">
        <f>H123+J123</f>
        <v>0</v>
      </c>
      <c r="G123" s="158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21</v>
      </c>
      <c r="M123" s="158">
        <f>G123*(1+L123/100)</f>
        <v>0</v>
      </c>
      <c r="N123" s="149">
        <v>0</v>
      </c>
      <c r="O123" s="149">
        <f>ROUND(E123*N123,5)</f>
        <v>0</v>
      </c>
      <c r="P123" s="149">
        <v>0</v>
      </c>
      <c r="Q123" s="149">
        <f>ROUND(E123*P123,5)</f>
        <v>0</v>
      </c>
      <c r="R123" s="149"/>
      <c r="S123" s="149"/>
      <c r="T123" s="150">
        <v>0</v>
      </c>
      <c r="U123" s="149">
        <f>ROUND(E123*T123,2)</f>
        <v>0</v>
      </c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 t="s">
        <v>119</v>
      </c>
      <c r="AF123" s="141"/>
      <c r="AG123" s="141"/>
      <c r="AH123" s="141"/>
      <c r="AI123" s="141"/>
      <c r="AJ123" s="141"/>
      <c r="AK123" s="141"/>
      <c r="AL123" s="141"/>
      <c r="AM123" s="141"/>
      <c r="AN123" s="141"/>
      <c r="AO123" s="141"/>
      <c r="AP123" s="141"/>
      <c r="AQ123" s="141"/>
      <c r="AR123" s="141"/>
      <c r="AS123" s="141"/>
      <c r="AT123" s="141"/>
      <c r="AU123" s="141"/>
      <c r="AV123" s="141"/>
      <c r="AW123" s="141"/>
      <c r="AX123" s="141"/>
      <c r="AY123" s="141"/>
      <c r="AZ123" s="141"/>
      <c r="BA123" s="141"/>
      <c r="BB123" s="141"/>
      <c r="BC123" s="141"/>
      <c r="BD123" s="141"/>
      <c r="BE123" s="141"/>
      <c r="BF123" s="141"/>
      <c r="BG123" s="141"/>
      <c r="BH123" s="141"/>
    </row>
    <row r="124" spans="1:60" outlineLevel="1" x14ac:dyDescent="0.2">
      <c r="A124" s="142">
        <v>39</v>
      </c>
      <c r="B124" s="142" t="s">
        <v>244</v>
      </c>
      <c r="C124" s="179" t="s">
        <v>245</v>
      </c>
      <c r="D124" s="148" t="s">
        <v>0</v>
      </c>
      <c r="E124" s="155">
        <v>0</v>
      </c>
      <c r="F124" s="158">
        <f>H124+J124</f>
        <v>0</v>
      </c>
      <c r="G124" s="158">
        <f>ROUND(E124*F124,2)</f>
        <v>0</v>
      </c>
      <c r="H124" s="159"/>
      <c r="I124" s="158">
        <f>ROUND(E124*H124,2)</f>
        <v>0</v>
      </c>
      <c r="J124" s="159"/>
      <c r="K124" s="158">
        <f>ROUND(E124*J124,2)</f>
        <v>0</v>
      </c>
      <c r="L124" s="158">
        <v>21</v>
      </c>
      <c r="M124" s="158">
        <f>G124*(1+L124/100)</f>
        <v>0</v>
      </c>
      <c r="N124" s="149">
        <v>0</v>
      </c>
      <c r="O124" s="149">
        <f>ROUND(E124*N124,5)</f>
        <v>0</v>
      </c>
      <c r="P124" s="149">
        <v>0</v>
      </c>
      <c r="Q124" s="149">
        <f>ROUND(E124*P124,5)</f>
        <v>0</v>
      </c>
      <c r="R124" s="149"/>
      <c r="S124" s="149"/>
      <c r="T124" s="150">
        <v>0</v>
      </c>
      <c r="U124" s="149">
        <f>ROUND(E124*T124,2)</f>
        <v>0</v>
      </c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 t="s">
        <v>119</v>
      </c>
      <c r="AF124" s="141"/>
      <c r="AG124" s="141"/>
      <c r="AH124" s="141"/>
      <c r="AI124" s="141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1"/>
      <c r="AV124" s="141"/>
      <c r="AW124" s="141"/>
      <c r="AX124" s="141"/>
      <c r="AY124" s="141"/>
      <c r="AZ124" s="141"/>
      <c r="BA124" s="141"/>
      <c r="BB124" s="141"/>
      <c r="BC124" s="141"/>
      <c r="BD124" s="141"/>
      <c r="BE124" s="141"/>
      <c r="BF124" s="141"/>
      <c r="BG124" s="141"/>
      <c r="BH124" s="141"/>
    </row>
    <row r="125" spans="1:60" x14ac:dyDescent="0.2">
      <c r="A125" s="143" t="s">
        <v>114</v>
      </c>
      <c r="B125" s="143" t="s">
        <v>79</v>
      </c>
      <c r="C125" s="181" t="s">
        <v>80</v>
      </c>
      <c r="D125" s="152"/>
      <c r="E125" s="157"/>
      <c r="F125" s="160"/>
      <c r="G125" s="160">
        <f>SUMIF(AE126:AE150,"&lt;&gt;NOR",G126:G150)</f>
        <v>0</v>
      </c>
      <c r="H125" s="160"/>
      <c r="I125" s="160">
        <f>SUM(I126:I150)</f>
        <v>0</v>
      </c>
      <c r="J125" s="160"/>
      <c r="K125" s="160">
        <f>SUM(K126:K150)</f>
        <v>0</v>
      </c>
      <c r="L125" s="160"/>
      <c r="M125" s="160">
        <f>SUM(M126:M150)</f>
        <v>0</v>
      </c>
      <c r="N125" s="153"/>
      <c r="O125" s="153">
        <f>SUM(O126:O150)</f>
        <v>1.93048</v>
      </c>
      <c r="P125" s="153"/>
      <c r="Q125" s="153">
        <f>SUM(Q126:Q150)</f>
        <v>0</v>
      </c>
      <c r="R125" s="153"/>
      <c r="S125" s="153"/>
      <c r="T125" s="154"/>
      <c r="U125" s="153">
        <f>SUM(U126:U150)</f>
        <v>107.64</v>
      </c>
      <c r="AE125" t="s">
        <v>115</v>
      </c>
    </row>
    <row r="126" spans="1:60" outlineLevel="1" x14ac:dyDescent="0.2">
      <c r="A126" s="142">
        <v>40</v>
      </c>
      <c r="B126" s="142" t="s">
        <v>246</v>
      </c>
      <c r="C126" s="179" t="s">
        <v>247</v>
      </c>
      <c r="D126" s="148" t="s">
        <v>118</v>
      </c>
      <c r="E126" s="155">
        <v>78.908000000000001</v>
      </c>
      <c r="F126" s="158">
        <f>H126+J126</f>
        <v>0</v>
      </c>
      <c r="G126" s="158">
        <f>ROUND(E126*F126,2)</f>
        <v>0</v>
      </c>
      <c r="H126" s="159"/>
      <c r="I126" s="158">
        <f>ROUND(E126*H126,2)</f>
        <v>0</v>
      </c>
      <c r="J126" s="159"/>
      <c r="K126" s="158">
        <f>ROUND(E126*J126,2)</f>
        <v>0</v>
      </c>
      <c r="L126" s="158">
        <v>21</v>
      </c>
      <c r="M126" s="158">
        <f>G126*(1+L126/100)</f>
        <v>0</v>
      </c>
      <c r="N126" s="149">
        <v>0</v>
      </c>
      <c r="O126" s="149">
        <f>ROUND(E126*N126,5)</f>
        <v>0</v>
      </c>
      <c r="P126" s="149">
        <v>0</v>
      </c>
      <c r="Q126" s="149">
        <f>ROUND(E126*P126,5)</f>
        <v>0</v>
      </c>
      <c r="R126" s="149"/>
      <c r="S126" s="149"/>
      <c r="T126" s="150">
        <v>0.33</v>
      </c>
      <c r="U126" s="149">
        <f>ROUND(E126*T126,2)</f>
        <v>26.04</v>
      </c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 t="s">
        <v>119</v>
      </c>
      <c r="AF126" s="141"/>
      <c r="AG126" s="141"/>
      <c r="AH126" s="141"/>
      <c r="AI126" s="141"/>
      <c r="AJ126" s="141"/>
      <c r="AK126" s="141"/>
      <c r="AL126" s="141"/>
      <c r="AM126" s="141"/>
      <c r="AN126" s="141"/>
      <c r="AO126" s="141"/>
      <c r="AP126" s="141"/>
      <c r="AQ126" s="141"/>
      <c r="AR126" s="141"/>
      <c r="AS126" s="141"/>
      <c r="AT126" s="141"/>
      <c r="AU126" s="141"/>
      <c r="AV126" s="141"/>
      <c r="AW126" s="141"/>
      <c r="AX126" s="141"/>
      <c r="AY126" s="141"/>
      <c r="AZ126" s="141"/>
      <c r="BA126" s="141"/>
      <c r="BB126" s="141"/>
      <c r="BC126" s="141"/>
      <c r="BD126" s="141"/>
      <c r="BE126" s="141"/>
      <c r="BF126" s="141"/>
      <c r="BG126" s="141"/>
      <c r="BH126" s="141"/>
    </row>
    <row r="127" spans="1:60" outlineLevel="1" x14ac:dyDescent="0.2">
      <c r="A127" s="142"/>
      <c r="B127" s="142"/>
      <c r="C127" s="180" t="s">
        <v>248</v>
      </c>
      <c r="D127" s="151"/>
      <c r="E127" s="156">
        <v>21.8</v>
      </c>
      <c r="F127" s="158"/>
      <c r="G127" s="158"/>
      <c r="H127" s="158"/>
      <c r="I127" s="158"/>
      <c r="J127" s="158"/>
      <c r="K127" s="158"/>
      <c r="L127" s="158"/>
      <c r="M127" s="158"/>
      <c r="N127" s="149"/>
      <c r="O127" s="149"/>
      <c r="P127" s="149"/>
      <c r="Q127" s="149"/>
      <c r="R127" s="149"/>
      <c r="S127" s="149"/>
      <c r="T127" s="150"/>
      <c r="U127" s="149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 t="s">
        <v>121</v>
      </c>
      <c r="AF127" s="141">
        <v>0</v>
      </c>
      <c r="AG127" s="141"/>
      <c r="AH127" s="141"/>
      <c r="AI127" s="141"/>
      <c r="AJ127" s="141"/>
      <c r="AK127" s="141"/>
      <c r="AL127" s="141"/>
      <c r="AM127" s="141"/>
      <c r="AN127" s="141"/>
      <c r="AO127" s="141"/>
      <c r="AP127" s="141"/>
      <c r="AQ127" s="141"/>
      <c r="AR127" s="141"/>
      <c r="AS127" s="141"/>
      <c r="AT127" s="141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141"/>
      <c r="BF127" s="141"/>
      <c r="BG127" s="141"/>
      <c r="BH127" s="141"/>
    </row>
    <row r="128" spans="1:60" outlineLevel="1" x14ac:dyDescent="0.2">
      <c r="A128" s="142"/>
      <c r="B128" s="142"/>
      <c r="C128" s="180" t="s">
        <v>249</v>
      </c>
      <c r="D128" s="151"/>
      <c r="E128" s="156">
        <v>1.08</v>
      </c>
      <c r="F128" s="158"/>
      <c r="G128" s="158"/>
      <c r="H128" s="158"/>
      <c r="I128" s="158"/>
      <c r="J128" s="158"/>
      <c r="K128" s="158"/>
      <c r="L128" s="158"/>
      <c r="M128" s="158"/>
      <c r="N128" s="149"/>
      <c r="O128" s="149"/>
      <c r="P128" s="149"/>
      <c r="Q128" s="149"/>
      <c r="R128" s="149"/>
      <c r="S128" s="149"/>
      <c r="T128" s="150"/>
      <c r="U128" s="149"/>
      <c r="V128" s="141"/>
      <c r="W128" s="141"/>
      <c r="X128" s="141"/>
      <c r="Y128" s="141"/>
      <c r="Z128" s="141"/>
      <c r="AA128" s="141"/>
      <c r="AB128" s="141"/>
      <c r="AC128" s="141"/>
      <c r="AD128" s="141"/>
      <c r="AE128" s="141" t="s">
        <v>121</v>
      </c>
      <c r="AF128" s="141">
        <v>0</v>
      </c>
      <c r="AG128" s="141"/>
      <c r="AH128" s="141"/>
      <c r="AI128" s="141"/>
      <c r="AJ128" s="141"/>
      <c r="AK128" s="141"/>
      <c r="AL128" s="141"/>
      <c r="AM128" s="141"/>
      <c r="AN128" s="141"/>
      <c r="AO128" s="141"/>
      <c r="AP128" s="141"/>
      <c r="AQ128" s="141"/>
      <c r="AR128" s="141"/>
      <c r="AS128" s="141"/>
      <c r="AT128" s="141"/>
      <c r="AU128" s="141"/>
      <c r="AV128" s="141"/>
      <c r="AW128" s="141"/>
      <c r="AX128" s="141"/>
      <c r="AY128" s="141"/>
      <c r="AZ128" s="141"/>
      <c r="BA128" s="141"/>
      <c r="BB128" s="141"/>
      <c r="BC128" s="141"/>
      <c r="BD128" s="141"/>
      <c r="BE128" s="141"/>
      <c r="BF128" s="141"/>
      <c r="BG128" s="141"/>
      <c r="BH128" s="141"/>
    </row>
    <row r="129" spans="1:60" outlineLevel="1" x14ac:dyDescent="0.2">
      <c r="A129" s="142"/>
      <c r="B129" s="142"/>
      <c r="C129" s="180" t="s">
        <v>250</v>
      </c>
      <c r="D129" s="151"/>
      <c r="E129" s="156">
        <v>59.18</v>
      </c>
      <c r="F129" s="158"/>
      <c r="G129" s="158"/>
      <c r="H129" s="158"/>
      <c r="I129" s="158"/>
      <c r="J129" s="158"/>
      <c r="K129" s="158"/>
      <c r="L129" s="158"/>
      <c r="M129" s="158"/>
      <c r="N129" s="149"/>
      <c r="O129" s="149"/>
      <c r="P129" s="149"/>
      <c r="Q129" s="149"/>
      <c r="R129" s="149"/>
      <c r="S129" s="149"/>
      <c r="T129" s="150"/>
      <c r="U129" s="149"/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 t="s">
        <v>121</v>
      </c>
      <c r="AF129" s="141">
        <v>0</v>
      </c>
      <c r="AG129" s="141"/>
      <c r="AH129" s="141"/>
      <c r="AI129" s="141"/>
      <c r="AJ129" s="141"/>
      <c r="AK129" s="141"/>
      <c r="AL129" s="141"/>
      <c r="AM129" s="141"/>
      <c r="AN129" s="141"/>
      <c r="AO129" s="141"/>
      <c r="AP129" s="141"/>
      <c r="AQ129" s="141"/>
      <c r="AR129" s="141"/>
      <c r="AS129" s="141"/>
      <c r="AT129" s="141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141"/>
      <c r="BF129" s="141"/>
      <c r="BG129" s="141"/>
      <c r="BH129" s="141"/>
    </row>
    <row r="130" spans="1:60" outlineLevel="1" x14ac:dyDescent="0.2">
      <c r="A130" s="142"/>
      <c r="B130" s="142"/>
      <c r="C130" s="180" t="s">
        <v>251</v>
      </c>
      <c r="D130" s="151"/>
      <c r="E130" s="156">
        <v>-3.1520000000000001</v>
      </c>
      <c r="F130" s="158"/>
      <c r="G130" s="158"/>
      <c r="H130" s="158"/>
      <c r="I130" s="158"/>
      <c r="J130" s="158"/>
      <c r="K130" s="158"/>
      <c r="L130" s="158"/>
      <c r="M130" s="158"/>
      <c r="N130" s="149"/>
      <c r="O130" s="149"/>
      <c r="P130" s="149"/>
      <c r="Q130" s="149"/>
      <c r="R130" s="149"/>
      <c r="S130" s="149"/>
      <c r="T130" s="150"/>
      <c r="U130" s="149"/>
      <c r="V130" s="141"/>
      <c r="W130" s="141"/>
      <c r="X130" s="141"/>
      <c r="Y130" s="141"/>
      <c r="Z130" s="141"/>
      <c r="AA130" s="141"/>
      <c r="AB130" s="141"/>
      <c r="AC130" s="141"/>
      <c r="AD130" s="141"/>
      <c r="AE130" s="141" t="s">
        <v>121</v>
      </c>
      <c r="AF130" s="141">
        <v>0</v>
      </c>
      <c r="AG130" s="141"/>
      <c r="AH130" s="141"/>
      <c r="AI130" s="141"/>
      <c r="AJ130" s="141"/>
      <c r="AK130" s="141"/>
      <c r="AL130" s="141"/>
      <c r="AM130" s="141"/>
      <c r="AN130" s="141"/>
      <c r="AO130" s="141"/>
      <c r="AP130" s="141"/>
      <c r="AQ130" s="141"/>
      <c r="AR130" s="141"/>
      <c r="AS130" s="141"/>
      <c r="AT130" s="141"/>
      <c r="AU130" s="141"/>
      <c r="AV130" s="141"/>
      <c r="AW130" s="141"/>
      <c r="AX130" s="141"/>
      <c r="AY130" s="141"/>
      <c r="AZ130" s="141"/>
      <c r="BA130" s="141"/>
      <c r="BB130" s="141"/>
      <c r="BC130" s="141"/>
      <c r="BD130" s="141"/>
      <c r="BE130" s="141"/>
      <c r="BF130" s="141"/>
      <c r="BG130" s="141"/>
      <c r="BH130" s="141"/>
    </row>
    <row r="131" spans="1:60" outlineLevel="1" x14ac:dyDescent="0.2">
      <c r="A131" s="142">
        <v>41</v>
      </c>
      <c r="B131" s="142" t="s">
        <v>252</v>
      </c>
      <c r="C131" s="179" t="s">
        <v>253</v>
      </c>
      <c r="D131" s="148" t="s">
        <v>118</v>
      </c>
      <c r="E131" s="155">
        <v>78.908000000000001</v>
      </c>
      <c r="F131" s="158">
        <f>H131+J131</f>
        <v>0</v>
      </c>
      <c r="G131" s="158">
        <f>ROUND(E131*F131,2)</f>
        <v>0</v>
      </c>
      <c r="H131" s="159"/>
      <c r="I131" s="158">
        <f>ROUND(E131*H131,2)</f>
        <v>0</v>
      </c>
      <c r="J131" s="159"/>
      <c r="K131" s="158">
        <f>ROUND(E131*J131,2)</f>
        <v>0</v>
      </c>
      <c r="L131" s="158">
        <v>21</v>
      </c>
      <c r="M131" s="158">
        <f>G131*(1+L131/100)</f>
        <v>0</v>
      </c>
      <c r="N131" s="149">
        <v>0</v>
      </c>
      <c r="O131" s="149">
        <f>ROUND(E131*N131,5)</f>
        <v>0</v>
      </c>
      <c r="P131" s="149">
        <v>0</v>
      </c>
      <c r="Q131" s="149">
        <f>ROUND(E131*P131,5)</f>
        <v>0</v>
      </c>
      <c r="R131" s="149"/>
      <c r="S131" s="149"/>
      <c r="T131" s="150">
        <v>0.05</v>
      </c>
      <c r="U131" s="149">
        <f>ROUND(E131*T131,2)</f>
        <v>3.95</v>
      </c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 t="s">
        <v>119</v>
      </c>
      <c r="AF131" s="141"/>
      <c r="AG131" s="141"/>
      <c r="AH131" s="141"/>
      <c r="AI131" s="141"/>
      <c r="AJ131" s="141"/>
      <c r="AK131" s="141"/>
      <c r="AL131" s="141"/>
      <c r="AM131" s="141"/>
      <c r="AN131" s="141"/>
      <c r="AO131" s="141"/>
      <c r="AP131" s="141"/>
      <c r="AQ131" s="141"/>
      <c r="AR131" s="141"/>
      <c r="AS131" s="141"/>
      <c r="AT131" s="141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141"/>
      <c r="BF131" s="141"/>
      <c r="BG131" s="141"/>
      <c r="BH131" s="141"/>
    </row>
    <row r="132" spans="1:60" outlineLevel="1" x14ac:dyDescent="0.2">
      <c r="A132" s="142"/>
      <c r="B132" s="142"/>
      <c r="C132" s="180" t="s">
        <v>248</v>
      </c>
      <c r="D132" s="151"/>
      <c r="E132" s="156">
        <v>21.8</v>
      </c>
      <c r="F132" s="158"/>
      <c r="G132" s="158"/>
      <c r="H132" s="158"/>
      <c r="I132" s="158"/>
      <c r="J132" s="158"/>
      <c r="K132" s="158"/>
      <c r="L132" s="158"/>
      <c r="M132" s="158"/>
      <c r="N132" s="149"/>
      <c r="O132" s="149"/>
      <c r="P132" s="149"/>
      <c r="Q132" s="149"/>
      <c r="R132" s="149"/>
      <c r="S132" s="149"/>
      <c r="T132" s="150"/>
      <c r="U132" s="149"/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 t="s">
        <v>121</v>
      </c>
      <c r="AF132" s="141">
        <v>0</v>
      </c>
      <c r="AG132" s="141"/>
      <c r="AH132" s="141"/>
      <c r="AI132" s="141"/>
      <c r="AJ132" s="141"/>
      <c r="AK132" s="141"/>
      <c r="AL132" s="141"/>
      <c r="AM132" s="141"/>
      <c r="AN132" s="141"/>
      <c r="AO132" s="141"/>
      <c r="AP132" s="141"/>
      <c r="AQ132" s="141"/>
      <c r="AR132" s="141"/>
      <c r="AS132" s="141"/>
      <c r="AT132" s="141"/>
      <c r="AU132" s="141"/>
      <c r="AV132" s="141"/>
      <c r="AW132" s="141"/>
      <c r="AX132" s="141"/>
      <c r="AY132" s="141"/>
      <c r="AZ132" s="141"/>
      <c r="BA132" s="141"/>
      <c r="BB132" s="141"/>
      <c r="BC132" s="141"/>
      <c r="BD132" s="141"/>
      <c r="BE132" s="141"/>
      <c r="BF132" s="141"/>
      <c r="BG132" s="141"/>
      <c r="BH132" s="141"/>
    </row>
    <row r="133" spans="1:60" outlineLevel="1" x14ac:dyDescent="0.2">
      <c r="A133" s="142"/>
      <c r="B133" s="142"/>
      <c r="C133" s="180" t="s">
        <v>249</v>
      </c>
      <c r="D133" s="151"/>
      <c r="E133" s="156">
        <v>1.08</v>
      </c>
      <c r="F133" s="158"/>
      <c r="G133" s="158"/>
      <c r="H133" s="158"/>
      <c r="I133" s="158"/>
      <c r="J133" s="158"/>
      <c r="K133" s="158"/>
      <c r="L133" s="158"/>
      <c r="M133" s="158"/>
      <c r="N133" s="149"/>
      <c r="O133" s="149"/>
      <c r="P133" s="149"/>
      <c r="Q133" s="149"/>
      <c r="R133" s="149"/>
      <c r="S133" s="149"/>
      <c r="T133" s="150"/>
      <c r="U133" s="149"/>
      <c r="V133" s="141"/>
      <c r="W133" s="141"/>
      <c r="X133" s="141"/>
      <c r="Y133" s="141"/>
      <c r="Z133" s="141"/>
      <c r="AA133" s="141"/>
      <c r="AB133" s="141"/>
      <c r="AC133" s="141"/>
      <c r="AD133" s="141"/>
      <c r="AE133" s="141" t="s">
        <v>121</v>
      </c>
      <c r="AF133" s="141">
        <v>0</v>
      </c>
      <c r="AG133" s="141"/>
      <c r="AH133" s="141"/>
      <c r="AI133" s="141"/>
      <c r="AJ133" s="141"/>
      <c r="AK133" s="141"/>
      <c r="AL133" s="141"/>
      <c r="AM133" s="141"/>
      <c r="AN133" s="141"/>
      <c r="AO133" s="141"/>
      <c r="AP133" s="141"/>
      <c r="AQ133" s="141"/>
      <c r="AR133" s="141"/>
      <c r="AS133" s="141"/>
      <c r="AT133" s="141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141"/>
      <c r="BF133" s="141"/>
      <c r="BG133" s="141"/>
      <c r="BH133" s="141"/>
    </row>
    <row r="134" spans="1:60" outlineLevel="1" x14ac:dyDescent="0.2">
      <c r="A134" s="142"/>
      <c r="B134" s="142"/>
      <c r="C134" s="180" t="s">
        <v>250</v>
      </c>
      <c r="D134" s="151"/>
      <c r="E134" s="156">
        <v>59.18</v>
      </c>
      <c r="F134" s="158"/>
      <c r="G134" s="158"/>
      <c r="H134" s="158"/>
      <c r="I134" s="158"/>
      <c r="J134" s="158"/>
      <c r="K134" s="158"/>
      <c r="L134" s="158"/>
      <c r="M134" s="158"/>
      <c r="N134" s="149"/>
      <c r="O134" s="149"/>
      <c r="P134" s="149"/>
      <c r="Q134" s="149"/>
      <c r="R134" s="149"/>
      <c r="S134" s="149"/>
      <c r="T134" s="150"/>
      <c r="U134" s="149"/>
      <c r="V134" s="141"/>
      <c r="W134" s="141"/>
      <c r="X134" s="141"/>
      <c r="Y134" s="141"/>
      <c r="Z134" s="141"/>
      <c r="AA134" s="141"/>
      <c r="AB134" s="141"/>
      <c r="AC134" s="141"/>
      <c r="AD134" s="141"/>
      <c r="AE134" s="141" t="s">
        <v>121</v>
      </c>
      <c r="AF134" s="141">
        <v>0</v>
      </c>
      <c r="AG134" s="141"/>
      <c r="AH134" s="141"/>
      <c r="AI134" s="141"/>
      <c r="AJ134" s="141"/>
      <c r="AK134" s="141"/>
      <c r="AL134" s="141"/>
      <c r="AM134" s="141"/>
      <c r="AN134" s="141"/>
      <c r="AO134" s="141"/>
      <c r="AP134" s="141"/>
      <c r="AQ134" s="141"/>
      <c r="AR134" s="141"/>
      <c r="AS134" s="141"/>
      <c r="AT134" s="141"/>
      <c r="AU134" s="141"/>
      <c r="AV134" s="141"/>
      <c r="AW134" s="141"/>
      <c r="AX134" s="141"/>
      <c r="AY134" s="141"/>
      <c r="AZ134" s="141"/>
      <c r="BA134" s="141"/>
      <c r="BB134" s="141"/>
      <c r="BC134" s="141"/>
      <c r="BD134" s="141"/>
      <c r="BE134" s="141"/>
      <c r="BF134" s="141"/>
      <c r="BG134" s="141"/>
      <c r="BH134" s="141"/>
    </row>
    <row r="135" spans="1:60" outlineLevel="1" x14ac:dyDescent="0.2">
      <c r="A135" s="142"/>
      <c r="B135" s="142"/>
      <c r="C135" s="180" t="s">
        <v>251</v>
      </c>
      <c r="D135" s="151"/>
      <c r="E135" s="156">
        <v>-3.1520000000000001</v>
      </c>
      <c r="F135" s="158"/>
      <c r="G135" s="158"/>
      <c r="H135" s="158"/>
      <c r="I135" s="158"/>
      <c r="J135" s="158"/>
      <c r="K135" s="158"/>
      <c r="L135" s="158"/>
      <c r="M135" s="158"/>
      <c r="N135" s="149"/>
      <c r="O135" s="149"/>
      <c r="P135" s="149"/>
      <c r="Q135" s="149"/>
      <c r="R135" s="149"/>
      <c r="S135" s="149"/>
      <c r="T135" s="150"/>
      <c r="U135" s="149"/>
      <c r="V135" s="141"/>
      <c r="W135" s="141"/>
      <c r="X135" s="141"/>
      <c r="Y135" s="141"/>
      <c r="Z135" s="141"/>
      <c r="AA135" s="141"/>
      <c r="AB135" s="141"/>
      <c r="AC135" s="141"/>
      <c r="AD135" s="141"/>
      <c r="AE135" s="141" t="s">
        <v>121</v>
      </c>
      <c r="AF135" s="141">
        <v>0</v>
      </c>
      <c r="AG135" s="141"/>
      <c r="AH135" s="141"/>
      <c r="AI135" s="141"/>
      <c r="AJ135" s="141"/>
      <c r="AK135" s="141"/>
      <c r="AL135" s="141"/>
      <c r="AM135" s="141"/>
      <c r="AN135" s="141"/>
      <c r="AO135" s="141"/>
      <c r="AP135" s="141"/>
      <c r="AQ135" s="141"/>
      <c r="AR135" s="141"/>
      <c r="AS135" s="141"/>
      <c r="AT135" s="141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141"/>
      <c r="BF135" s="141"/>
      <c r="BG135" s="141"/>
      <c r="BH135" s="141"/>
    </row>
    <row r="136" spans="1:60" outlineLevel="1" x14ac:dyDescent="0.2">
      <c r="A136" s="142">
        <v>42</v>
      </c>
      <c r="B136" s="142" t="s">
        <v>254</v>
      </c>
      <c r="C136" s="179" t="s">
        <v>255</v>
      </c>
      <c r="D136" s="148" t="s">
        <v>256</v>
      </c>
      <c r="E136" s="155">
        <v>20</v>
      </c>
      <c r="F136" s="158">
        <f>H136+J136</f>
        <v>0</v>
      </c>
      <c r="G136" s="158">
        <f>ROUND(E136*F136,2)</f>
        <v>0</v>
      </c>
      <c r="H136" s="159"/>
      <c r="I136" s="158">
        <f>ROUND(E136*H136,2)</f>
        <v>0</v>
      </c>
      <c r="J136" s="159"/>
      <c r="K136" s="158">
        <f>ROUND(E136*J136,2)</f>
        <v>0</v>
      </c>
      <c r="L136" s="158">
        <v>21</v>
      </c>
      <c r="M136" s="158">
        <f>G136*(1+L136/100)</f>
        <v>0</v>
      </c>
      <c r="N136" s="149">
        <v>1E-3</v>
      </c>
      <c r="O136" s="149">
        <f>ROUND(E136*N136,5)</f>
        <v>0.02</v>
      </c>
      <c r="P136" s="149">
        <v>0</v>
      </c>
      <c r="Q136" s="149">
        <f>ROUND(E136*P136,5)</f>
        <v>0</v>
      </c>
      <c r="R136" s="149"/>
      <c r="S136" s="149"/>
      <c r="T136" s="150">
        <v>0</v>
      </c>
      <c r="U136" s="149">
        <f>ROUND(E136*T136,2)</f>
        <v>0</v>
      </c>
      <c r="V136" s="141"/>
      <c r="W136" s="141"/>
      <c r="X136" s="141"/>
      <c r="Y136" s="141"/>
      <c r="Z136" s="141"/>
      <c r="AA136" s="141"/>
      <c r="AB136" s="141"/>
      <c r="AC136" s="141"/>
      <c r="AD136" s="141"/>
      <c r="AE136" s="141" t="s">
        <v>240</v>
      </c>
      <c r="AF136" s="141"/>
      <c r="AG136" s="141"/>
      <c r="AH136" s="141"/>
      <c r="AI136" s="141"/>
      <c r="AJ136" s="141"/>
      <c r="AK136" s="141"/>
      <c r="AL136" s="141"/>
      <c r="AM136" s="141"/>
      <c r="AN136" s="141"/>
      <c r="AO136" s="141"/>
      <c r="AP136" s="141"/>
      <c r="AQ136" s="141"/>
      <c r="AR136" s="141"/>
      <c r="AS136" s="141"/>
      <c r="AT136" s="141"/>
      <c r="AU136" s="141"/>
      <c r="AV136" s="141"/>
      <c r="AW136" s="141"/>
      <c r="AX136" s="141"/>
      <c r="AY136" s="141"/>
      <c r="AZ136" s="141"/>
      <c r="BA136" s="141"/>
      <c r="BB136" s="141"/>
      <c r="BC136" s="141"/>
      <c r="BD136" s="141"/>
      <c r="BE136" s="141"/>
      <c r="BF136" s="141"/>
      <c r="BG136" s="141"/>
      <c r="BH136" s="141"/>
    </row>
    <row r="137" spans="1:60" outlineLevel="1" x14ac:dyDescent="0.2">
      <c r="A137" s="142">
        <v>43</v>
      </c>
      <c r="B137" s="142" t="s">
        <v>257</v>
      </c>
      <c r="C137" s="179" t="s">
        <v>258</v>
      </c>
      <c r="D137" s="148" t="s">
        <v>118</v>
      </c>
      <c r="E137" s="155">
        <v>78.908000000000001</v>
      </c>
      <c r="F137" s="158">
        <f>H137+J137</f>
        <v>0</v>
      </c>
      <c r="G137" s="158">
        <f>ROUND(E137*F137,2)</f>
        <v>0</v>
      </c>
      <c r="H137" s="159"/>
      <c r="I137" s="158">
        <f>ROUND(E137*H137,2)</f>
        <v>0</v>
      </c>
      <c r="J137" s="159"/>
      <c r="K137" s="158">
        <f>ROUND(E137*J137,2)</f>
        <v>0</v>
      </c>
      <c r="L137" s="158">
        <v>21</v>
      </c>
      <c r="M137" s="158">
        <f>G137*(1+L137/100)</f>
        <v>0</v>
      </c>
      <c r="N137" s="149">
        <v>3.81E-3</v>
      </c>
      <c r="O137" s="149">
        <f>ROUND(E137*N137,5)</f>
        <v>0.30064000000000002</v>
      </c>
      <c r="P137" s="149">
        <v>0</v>
      </c>
      <c r="Q137" s="149">
        <f>ROUND(E137*P137,5)</f>
        <v>0</v>
      </c>
      <c r="R137" s="149"/>
      <c r="S137" s="149"/>
      <c r="T137" s="150">
        <v>0.98399999999999999</v>
      </c>
      <c r="U137" s="149">
        <f>ROUND(E137*T137,2)</f>
        <v>77.650000000000006</v>
      </c>
      <c r="V137" s="141"/>
      <c r="W137" s="141"/>
      <c r="X137" s="141"/>
      <c r="Y137" s="141"/>
      <c r="Z137" s="141"/>
      <c r="AA137" s="141"/>
      <c r="AB137" s="141"/>
      <c r="AC137" s="141"/>
      <c r="AD137" s="141"/>
      <c r="AE137" s="141" t="s">
        <v>119</v>
      </c>
      <c r="AF137" s="141"/>
      <c r="AG137" s="141"/>
      <c r="AH137" s="141"/>
      <c r="AI137" s="141"/>
      <c r="AJ137" s="141"/>
      <c r="AK137" s="141"/>
      <c r="AL137" s="141"/>
      <c r="AM137" s="141"/>
      <c r="AN137" s="141"/>
      <c r="AO137" s="141"/>
      <c r="AP137" s="141"/>
      <c r="AQ137" s="141"/>
      <c r="AR137" s="141"/>
      <c r="AS137" s="141"/>
      <c r="AT137" s="141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141"/>
      <c r="BF137" s="141"/>
      <c r="BG137" s="141"/>
      <c r="BH137" s="141"/>
    </row>
    <row r="138" spans="1:60" outlineLevel="1" x14ac:dyDescent="0.2">
      <c r="A138" s="142"/>
      <c r="B138" s="142"/>
      <c r="C138" s="180" t="s">
        <v>248</v>
      </c>
      <c r="D138" s="151"/>
      <c r="E138" s="156">
        <v>21.8</v>
      </c>
      <c r="F138" s="158"/>
      <c r="G138" s="158"/>
      <c r="H138" s="158"/>
      <c r="I138" s="158"/>
      <c r="J138" s="158"/>
      <c r="K138" s="158"/>
      <c r="L138" s="158"/>
      <c r="M138" s="158"/>
      <c r="N138" s="149"/>
      <c r="O138" s="149"/>
      <c r="P138" s="149"/>
      <c r="Q138" s="149"/>
      <c r="R138" s="149"/>
      <c r="S138" s="149"/>
      <c r="T138" s="150"/>
      <c r="U138" s="149"/>
      <c r="V138" s="141"/>
      <c r="W138" s="141"/>
      <c r="X138" s="141"/>
      <c r="Y138" s="141"/>
      <c r="Z138" s="141"/>
      <c r="AA138" s="141"/>
      <c r="AB138" s="141"/>
      <c r="AC138" s="141"/>
      <c r="AD138" s="141"/>
      <c r="AE138" s="141" t="s">
        <v>121</v>
      </c>
      <c r="AF138" s="141">
        <v>0</v>
      </c>
      <c r="AG138" s="141"/>
      <c r="AH138" s="141"/>
      <c r="AI138" s="141"/>
      <c r="AJ138" s="141"/>
      <c r="AK138" s="141"/>
      <c r="AL138" s="141"/>
      <c r="AM138" s="141"/>
      <c r="AN138" s="141"/>
      <c r="AO138" s="141"/>
      <c r="AP138" s="141"/>
      <c r="AQ138" s="141"/>
      <c r="AR138" s="141"/>
      <c r="AS138" s="141"/>
      <c r="AT138" s="141"/>
      <c r="AU138" s="141"/>
      <c r="AV138" s="141"/>
      <c r="AW138" s="141"/>
      <c r="AX138" s="141"/>
      <c r="AY138" s="141"/>
      <c r="AZ138" s="141"/>
      <c r="BA138" s="141"/>
      <c r="BB138" s="141"/>
      <c r="BC138" s="141"/>
      <c r="BD138" s="141"/>
      <c r="BE138" s="141"/>
      <c r="BF138" s="141"/>
      <c r="BG138" s="141"/>
      <c r="BH138" s="141"/>
    </row>
    <row r="139" spans="1:60" outlineLevel="1" x14ac:dyDescent="0.2">
      <c r="A139" s="142"/>
      <c r="B139" s="142"/>
      <c r="C139" s="180" t="s">
        <v>249</v>
      </c>
      <c r="D139" s="151"/>
      <c r="E139" s="156">
        <v>1.08</v>
      </c>
      <c r="F139" s="158"/>
      <c r="G139" s="158"/>
      <c r="H139" s="158"/>
      <c r="I139" s="158"/>
      <c r="J139" s="158"/>
      <c r="K139" s="158"/>
      <c r="L139" s="158"/>
      <c r="M139" s="158"/>
      <c r="N139" s="149"/>
      <c r="O139" s="149"/>
      <c r="P139" s="149"/>
      <c r="Q139" s="149"/>
      <c r="R139" s="149"/>
      <c r="S139" s="149"/>
      <c r="T139" s="150"/>
      <c r="U139" s="149"/>
      <c r="V139" s="141"/>
      <c r="W139" s="141"/>
      <c r="X139" s="141"/>
      <c r="Y139" s="141"/>
      <c r="Z139" s="141"/>
      <c r="AA139" s="141"/>
      <c r="AB139" s="141"/>
      <c r="AC139" s="141"/>
      <c r="AD139" s="141"/>
      <c r="AE139" s="141" t="s">
        <v>121</v>
      </c>
      <c r="AF139" s="141">
        <v>0</v>
      </c>
      <c r="AG139" s="141"/>
      <c r="AH139" s="141"/>
      <c r="AI139" s="141"/>
      <c r="AJ139" s="141"/>
      <c r="AK139" s="141"/>
      <c r="AL139" s="141"/>
      <c r="AM139" s="141"/>
      <c r="AN139" s="141"/>
      <c r="AO139" s="141"/>
      <c r="AP139" s="141"/>
      <c r="AQ139" s="141"/>
      <c r="AR139" s="141"/>
      <c r="AS139" s="141"/>
      <c r="AT139" s="141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141"/>
      <c r="BF139" s="141"/>
      <c r="BG139" s="141"/>
      <c r="BH139" s="141"/>
    </row>
    <row r="140" spans="1:60" outlineLevel="1" x14ac:dyDescent="0.2">
      <c r="A140" s="142"/>
      <c r="B140" s="142"/>
      <c r="C140" s="180" t="s">
        <v>250</v>
      </c>
      <c r="D140" s="151"/>
      <c r="E140" s="156">
        <v>59.18</v>
      </c>
      <c r="F140" s="158"/>
      <c r="G140" s="158"/>
      <c r="H140" s="158"/>
      <c r="I140" s="158"/>
      <c r="J140" s="158"/>
      <c r="K140" s="158"/>
      <c r="L140" s="158"/>
      <c r="M140" s="158"/>
      <c r="N140" s="149"/>
      <c r="O140" s="149"/>
      <c r="P140" s="149"/>
      <c r="Q140" s="149"/>
      <c r="R140" s="149"/>
      <c r="S140" s="149"/>
      <c r="T140" s="150"/>
      <c r="U140" s="149"/>
      <c r="V140" s="141"/>
      <c r="W140" s="141"/>
      <c r="X140" s="141"/>
      <c r="Y140" s="141"/>
      <c r="Z140" s="141"/>
      <c r="AA140" s="141"/>
      <c r="AB140" s="141"/>
      <c r="AC140" s="141"/>
      <c r="AD140" s="141"/>
      <c r="AE140" s="141" t="s">
        <v>121</v>
      </c>
      <c r="AF140" s="141">
        <v>0</v>
      </c>
      <c r="AG140" s="141"/>
      <c r="AH140" s="141"/>
      <c r="AI140" s="141"/>
      <c r="AJ140" s="141"/>
      <c r="AK140" s="141"/>
      <c r="AL140" s="141"/>
      <c r="AM140" s="141"/>
      <c r="AN140" s="141"/>
      <c r="AO140" s="141"/>
      <c r="AP140" s="141"/>
      <c r="AQ140" s="141"/>
      <c r="AR140" s="141"/>
      <c r="AS140" s="141"/>
      <c r="AT140" s="141"/>
      <c r="AU140" s="141"/>
      <c r="AV140" s="141"/>
      <c r="AW140" s="141"/>
      <c r="AX140" s="141"/>
      <c r="AY140" s="141"/>
      <c r="AZ140" s="141"/>
      <c r="BA140" s="141"/>
      <c r="BB140" s="141"/>
      <c r="BC140" s="141"/>
      <c r="BD140" s="141"/>
      <c r="BE140" s="141"/>
      <c r="BF140" s="141"/>
      <c r="BG140" s="141"/>
      <c r="BH140" s="141"/>
    </row>
    <row r="141" spans="1:60" outlineLevel="1" x14ac:dyDescent="0.2">
      <c r="A141" s="142"/>
      <c r="B141" s="142"/>
      <c r="C141" s="180" t="s">
        <v>251</v>
      </c>
      <c r="D141" s="151"/>
      <c r="E141" s="156">
        <v>-3.1520000000000001</v>
      </c>
      <c r="F141" s="158"/>
      <c r="G141" s="158"/>
      <c r="H141" s="158"/>
      <c r="I141" s="158"/>
      <c r="J141" s="158"/>
      <c r="K141" s="158"/>
      <c r="L141" s="158"/>
      <c r="M141" s="158"/>
      <c r="N141" s="149"/>
      <c r="O141" s="149"/>
      <c r="P141" s="149"/>
      <c r="Q141" s="149"/>
      <c r="R141" s="149"/>
      <c r="S141" s="149"/>
      <c r="T141" s="150"/>
      <c r="U141" s="149"/>
      <c r="V141" s="141"/>
      <c r="W141" s="141"/>
      <c r="X141" s="141"/>
      <c r="Y141" s="141"/>
      <c r="Z141" s="141"/>
      <c r="AA141" s="141"/>
      <c r="AB141" s="141"/>
      <c r="AC141" s="141"/>
      <c r="AD141" s="141"/>
      <c r="AE141" s="141" t="s">
        <v>121</v>
      </c>
      <c r="AF141" s="141">
        <v>0</v>
      </c>
      <c r="AG141" s="141"/>
      <c r="AH141" s="141"/>
      <c r="AI141" s="141"/>
      <c r="AJ141" s="141"/>
      <c r="AK141" s="141"/>
      <c r="AL141" s="141"/>
      <c r="AM141" s="141"/>
      <c r="AN141" s="141"/>
      <c r="AO141" s="141"/>
      <c r="AP141" s="141"/>
      <c r="AQ141" s="141"/>
      <c r="AR141" s="141"/>
      <c r="AS141" s="141"/>
      <c r="AT141" s="141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141"/>
      <c r="BF141" s="141"/>
      <c r="BG141" s="141"/>
      <c r="BH141" s="141"/>
    </row>
    <row r="142" spans="1:60" outlineLevel="1" x14ac:dyDescent="0.2">
      <c r="A142" s="142">
        <v>44</v>
      </c>
      <c r="B142" s="142" t="s">
        <v>259</v>
      </c>
      <c r="C142" s="179" t="s">
        <v>260</v>
      </c>
      <c r="D142" s="148" t="s">
        <v>118</v>
      </c>
      <c r="E142" s="155">
        <v>82.853399999999993</v>
      </c>
      <c r="F142" s="158">
        <f>H142+J142</f>
        <v>0</v>
      </c>
      <c r="G142" s="158">
        <f>ROUND(E142*F142,2)</f>
        <v>0</v>
      </c>
      <c r="H142" s="159"/>
      <c r="I142" s="158">
        <f>ROUND(E142*H142,2)</f>
        <v>0</v>
      </c>
      <c r="J142" s="159"/>
      <c r="K142" s="158">
        <f>ROUND(E142*J142,2)</f>
        <v>0</v>
      </c>
      <c r="L142" s="158">
        <v>21</v>
      </c>
      <c r="M142" s="158">
        <f>G142*(1+L142/100)</f>
        <v>0</v>
      </c>
      <c r="N142" s="149">
        <v>1.9429999999999999E-2</v>
      </c>
      <c r="O142" s="149">
        <f>ROUND(E142*N142,5)</f>
        <v>1.6098399999999999</v>
      </c>
      <c r="P142" s="149">
        <v>0</v>
      </c>
      <c r="Q142" s="149">
        <f>ROUND(E142*P142,5)</f>
        <v>0</v>
      </c>
      <c r="R142" s="149"/>
      <c r="S142" s="149"/>
      <c r="T142" s="150">
        <v>0</v>
      </c>
      <c r="U142" s="149">
        <f>ROUND(E142*T142,2)</f>
        <v>0</v>
      </c>
      <c r="V142" s="141"/>
      <c r="W142" s="141"/>
      <c r="X142" s="141"/>
      <c r="Y142" s="141"/>
      <c r="Z142" s="141"/>
      <c r="AA142" s="141"/>
      <c r="AB142" s="141"/>
      <c r="AC142" s="141"/>
      <c r="AD142" s="141"/>
      <c r="AE142" s="141" t="s">
        <v>240</v>
      </c>
      <c r="AF142" s="141"/>
      <c r="AG142" s="141"/>
      <c r="AH142" s="141"/>
      <c r="AI142" s="141"/>
      <c r="AJ142" s="141"/>
      <c r="AK142" s="141"/>
      <c r="AL142" s="141"/>
      <c r="AM142" s="141"/>
      <c r="AN142" s="141"/>
      <c r="AO142" s="141"/>
      <c r="AP142" s="141"/>
      <c r="AQ142" s="141"/>
      <c r="AR142" s="141"/>
      <c r="AS142" s="141"/>
      <c r="AT142" s="141"/>
      <c r="AU142" s="141"/>
      <c r="AV142" s="141"/>
      <c r="AW142" s="141"/>
      <c r="AX142" s="141"/>
      <c r="AY142" s="141"/>
      <c r="AZ142" s="141"/>
      <c r="BA142" s="141"/>
      <c r="BB142" s="141"/>
      <c r="BC142" s="141"/>
      <c r="BD142" s="141"/>
      <c r="BE142" s="141"/>
      <c r="BF142" s="141"/>
      <c r="BG142" s="141"/>
      <c r="BH142" s="141"/>
    </row>
    <row r="143" spans="1:60" outlineLevel="1" x14ac:dyDescent="0.2">
      <c r="A143" s="142"/>
      <c r="B143" s="142"/>
      <c r="C143" s="180" t="s">
        <v>248</v>
      </c>
      <c r="D143" s="151"/>
      <c r="E143" s="156">
        <v>21.8</v>
      </c>
      <c r="F143" s="158"/>
      <c r="G143" s="158"/>
      <c r="H143" s="158"/>
      <c r="I143" s="158"/>
      <c r="J143" s="158"/>
      <c r="K143" s="158"/>
      <c r="L143" s="158"/>
      <c r="M143" s="158"/>
      <c r="N143" s="149"/>
      <c r="O143" s="149"/>
      <c r="P143" s="149"/>
      <c r="Q143" s="149"/>
      <c r="R143" s="149"/>
      <c r="S143" s="149"/>
      <c r="T143" s="150"/>
      <c r="U143" s="149"/>
      <c r="V143" s="141"/>
      <c r="W143" s="141"/>
      <c r="X143" s="141"/>
      <c r="Y143" s="141"/>
      <c r="Z143" s="141"/>
      <c r="AA143" s="141"/>
      <c r="AB143" s="141"/>
      <c r="AC143" s="141"/>
      <c r="AD143" s="141"/>
      <c r="AE143" s="141" t="s">
        <v>121</v>
      </c>
      <c r="AF143" s="141">
        <v>0</v>
      </c>
      <c r="AG143" s="141"/>
      <c r="AH143" s="141"/>
      <c r="AI143" s="141"/>
      <c r="AJ143" s="141"/>
      <c r="AK143" s="141"/>
      <c r="AL143" s="141"/>
      <c r="AM143" s="141"/>
      <c r="AN143" s="141"/>
      <c r="AO143" s="141"/>
      <c r="AP143" s="141"/>
      <c r="AQ143" s="141"/>
      <c r="AR143" s="141"/>
      <c r="AS143" s="141"/>
      <c r="AT143" s="141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141"/>
      <c r="BF143" s="141"/>
      <c r="BG143" s="141"/>
      <c r="BH143" s="141"/>
    </row>
    <row r="144" spans="1:60" outlineLevel="1" x14ac:dyDescent="0.2">
      <c r="A144" s="142"/>
      <c r="B144" s="142"/>
      <c r="C144" s="180" t="s">
        <v>249</v>
      </c>
      <c r="D144" s="151"/>
      <c r="E144" s="156">
        <v>1.08</v>
      </c>
      <c r="F144" s="158"/>
      <c r="G144" s="158"/>
      <c r="H144" s="158"/>
      <c r="I144" s="158"/>
      <c r="J144" s="158"/>
      <c r="K144" s="158"/>
      <c r="L144" s="158"/>
      <c r="M144" s="158"/>
      <c r="N144" s="149"/>
      <c r="O144" s="149"/>
      <c r="P144" s="149"/>
      <c r="Q144" s="149"/>
      <c r="R144" s="149"/>
      <c r="S144" s="149"/>
      <c r="T144" s="150"/>
      <c r="U144" s="149"/>
      <c r="V144" s="141"/>
      <c r="W144" s="141"/>
      <c r="X144" s="141"/>
      <c r="Y144" s="141"/>
      <c r="Z144" s="141"/>
      <c r="AA144" s="141"/>
      <c r="AB144" s="141"/>
      <c r="AC144" s="141"/>
      <c r="AD144" s="141"/>
      <c r="AE144" s="141" t="s">
        <v>121</v>
      </c>
      <c r="AF144" s="141">
        <v>0</v>
      </c>
      <c r="AG144" s="141"/>
      <c r="AH144" s="141"/>
      <c r="AI144" s="141"/>
      <c r="AJ144" s="141"/>
      <c r="AK144" s="141"/>
      <c r="AL144" s="141"/>
      <c r="AM144" s="141"/>
      <c r="AN144" s="141"/>
      <c r="AO144" s="141"/>
      <c r="AP144" s="141"/>
      <c r="AQ144" s="141"/>
      <c r="AR144" s="141"/>
      <c r="AS144" s="141"/>
      <c r="AT144" s="141"/>
      <c r="AU144" s="141"/>
      <c r="AV144" s="141"/>
      <c r="AW144" s="141"/>
      <c r="AX144" s="141"/>
      <c r="AY144" s="141"/>
      <c r="AZ144" s="141"/>
      <c r="BA144" s="141"/>
      <c r="BB144" s="141"/>
      <c r="BC144" s="141"/>
      <c r="BD144" s="141"/>
      <c r="BE144" s="141"/>
      <c r="BF144" s="141"/>
      <c r="BG144" s="141"/>
      <c r="BH144" s="141"/>
    </row>
    <row r="145" spans="1:60" outlineLevel="1" x14ac:dyDescent="0.2">
      <c r="A145" s="142"/>
      <c r="B145" s="142"/>
      <c r="C145" s="180" t="s">
        <v>250</v>
      </c>
      <c r="D145" s="151"/>
      <c r="E145" s="156">
        <v>59.18</v>
      </c>
      <c r="F145" s="158"/>
      <c r="G145" s="158"/>
      <c r="H145" s="158"/>
      <c r="I145" s="158"/>
      <c r="J145" s="158"/>
      <c r="K145" s="158"/>
      <c r="L145" s="158"/>
      <c r="M145" s="158"/>
      <c r="N145" s="149"/>
      <c r="O145" s="149"/>
      <c r="P145" s="149"/>
      <c r="Q145" s="149"/>
      <c r="R145" s="149"/>
      <c r="S145" s="149"/>
      <c r="T145" s="150"/>
      <c r="U145" s="149"/>
      <c r="V145" s="141"/>
      <c r="W145" s="141"/>
      <c r="X145" s="141"/>
      <c r="Y145" s="141"/>
      <c r="Z145" s="141"/>
      <c r="AA145" s="141"/>
      <c r="AB145" s="141"/>
      <c r="AC145" s="141"/>
      <c r="AD145" s="141"/>
      <c r="AE145" s="141" t="s">
        <v>121</v>
      </c>
      <c r="AF145" s="141">
        <v>0</v>
      </c>
      <c r="AG145" s="141"/>
      <c r="AH145" s="141"/>
      <c r="AI145" s="141"/>
      <c r="AJ145" s="141"/>
      <c r="AK145" s="141"/>
      <c r="AL145" s="141"/>
      <c r="AM145" s="141"/>
      <c r="AN145" s="141"/>
      <c r="AO145" s="141"/>
      <c r="AP145" s="141"/>
      <c r="AQ145" s="141"/>
      <c r="AR145" s="141"/>
      <c r="AS145" s="141"/>
      <c r="AT145" s="141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141"/>
      <c r="BF145" s="141"/>
      <c r="BG145" s="141"/>
      <c r="BH145" s="141"/>
    </row>
    <row r="146" spans="1:60" outlineLevel="1" x14ac:dyDescent="0.2">
      <c r="A146" s="142"/>
      <c r="B146" s="142"/>
      <c r="C146" s="180" t="s">
        <v>251</v>
      </c>
      <c r="D146" s="151"/>
      <c r="E146" s="156">
        <v>-3.1520000000000001</v>
      </c>
      <c r="F146" s="158"/>
      <c r="G146" s="158"/>
      <c r="H146" s="158"/>
      <c r="I146" s="158"/>
      <c r="J146" s="158"/>
      <c r="K146" s="158"/>
      <c r="L146" s="158"/>
      <c r="M146" s="158"/>
      <c r="N146" s="149"/>
      <c r="O146" s="149"/>
      <c r="P146" s="149"/>
      <c r="Q146" s="149"/>
      <c r="R146" s="149"/>
      <c r="S146" s="149"/>
      <c r="T146" s="150"/>
      <c r="U146" s="149"/>
      <c r="V146" s="141"/>
      <c r="W146" s="141"/>
      <c r="X146" s="141"/>
      <c r="Y146" s="141"/>
      <c r="Z146" s="141"/>
      <c r="AA146" s="141"/>
      <c r="AB146" s="141"/>
      <c r="AC146" s="141"/>
      <c r="AD146" s="141"/>
      <c r="AE146" s="141" t="s">
        <v>121</v>
      </c>
      <c r="AF146" s="141">
        <v>0</v>
      </c>
      <c r="AG146" s="141"/>
      <c r="AH146" s="141"/>
      <c r="AI146" s="141"/>
      <c r="AJ146" s="141"/>
      <c r="AK146" s="141"/>
      <c r="AL146" s="141"/>
      <c r="AM146" s="141"/>
      <c r="AN146" s="141"/>
      <c r="AO146" s="141"/>
      <c r="AP146" s="141"/>
      <c r="AQ146" s="141"/>
      <c r="AR146" s="141"/>
      <c r="AS146" s="141"/>
      <c r="AT146" s="141"/>
      <c r="AU146" s="141"/>
      <c r="AV146" s="141"/>
      <c r="AW146" s="141"/>
      <c r="AX146" s="141"/>
      <c r="AY146" s="141"/>
      <c r="AZ146" s="141"/>
      <c r="BA146" s="141"/>
      <c r="BB146" s="141"/>
      <c r="BC146" s="141"/>
      <c r="BD146" s="141"/>
      <c r="BE146" s="141"/>
      <c r="BF146" s="141"/>
      <c r="BG146" s="141"/>
      <c r="BH146" s="141"/>
    </row>
    <row r="147" spans="1:60" outlineLevel="1" x14ac:dyDescent="0.2">
      <c r="A147" s="142"/>
      <c r="B147" s="142"/>
      <c r="C147" s="180" t="s">
        <v>261</v>
      </c>
      <c r="D147" s="151"/>
      <c r="E147" s="156">
        <v>3.9453999999999998</v>
      </c>
      <c r="F147" s="158"/>
      <c r="G147" s="158"/>
      <c r="H147" s="158"/>
      <c r="I147" s="158"/>
      <c r="J147" s="158"/>
      <c r="K147" s="158"/>
      <c r="L147" s="158"/>
      <c r="M147" s="158"/>
      <c r="N147" s="149"/>
      <c r="O147" s="149"/>
      <c r="P147" s="149"/>
      <c r="Q147" s="149"/>
      <c r="R147" s="149"/>
      <c r="S147" s="149"/>
      <c r="T147" s="150"/>
      <c r="U147" s="149"/>
      <c r="V147" s="141"/>
      <c r="W147" s="141"/>
      <c r="X147" s="141"/>
      <c r="Y147" s="141"/>
      <c r="Z147" s="141"/>
      <c r="AA147" s="141"/>
      <c r="AB147" s="141"/>
      <c r="AC147" s="141"/>
      <c r="AD147" s="141"/>
      <c r="AE147" s="141" t="s">
        <v>121</v>
      </c>
      <c r="AF147" s="141">
        <v>0</v>
      </c>
      <c r="AG147" s="141"/>
      <c r="AH147" s="141"/>
      <c r="AI147" s="141"/>
      <c r="AJ147" s="141"/>
      <c r="AK147" s="141"/>
      <c r="AL147" s="141"/>
      <c r="AM147" s="141"/>
      <c r="AN147" s="141"/>
      <c r="AO147" s="141"/>
      <c r="AP147" s="141"/>
      <c r="AQ147" s="141"/>
      <c r="AR147" s="141"/>
      <c r="AS147" s="141"/>
      <c r="AT147" s="141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141"/>
      <c r="BF147" s="141"/>
      <c r="BG147" s="141"/>
      <c r="BH147" s="141"/>
    </row>
    <row r="148" spans="1:60" outlineLevel="1" x14ac:dyDescent="0.2">
      <c r="A148" s="142">
        <v>45</v>
      </c>
      <c r="B148" s="142" t="s">
        <v>262</v>
      </c>
      <c r="C148" s="179" t="s">
        <v>263</v>
      </c>
      <c r="D148" s="148" t="s">
        <v>264</v>
      </c>
      <c r="E148" s="155">
        <v>9.8000000000000007</v>
      </c>
      <c r="F148" s="158">
        <f>H148+J148</f>
        <v>0</v>
      </c>
      <c r="G148" s="158">
        <f>ROUND(E148*F148,2)</f>
        <v>0</v>
      </c>
      <c r="H148" s="159"/>
      <c r="I148" s="158">
        <f>ROUND(E148*H148,2)</f>
        <v>0</v>
      </c>
      <c r="J148" s="159"/>
      <c r="K148" s="158">
        <f>ROUND(E148*J148,2)</f>
        <v>0</v>
      </c>
      <c r="L148" s="158">
        <v>21</v>
      </c>
      <c r="M148" s="158">
        <f>G148*(1+L148/100)</f>
        <v>0</v>
      </c>
      <c r="N148" s="149">
        <v>0</v>
      </c>
      <c r="O148" s="149">
        <f>ROUND(E148*N148,5)</f>
        <v>0</v>
      </c>
      <c r="P148" s="149">
        <v>0</v>
      </c>
      <c r="Q148" s="149">
        <f>ROUND(E148*P148,5)</f>
        <v>0</v>
      </c>
      <c r="R148" s="149"/>
      <c r="S148" s="149"/>
      <c r="T148" s="150">
        <v>0</v>
      </c>
      <c r="U148" s="149">
        <f>ROUND(E148*T148,2)</f>
        <v>0</v>
      </c>
      <c r="V148" s="141"/>
      <c r="W148" s="141"/>
      <c r="X148" s="141"/>
      <c r="Y148" s="141"/>
      <c r="Z148" s="141"/>
      <c r="AA148" s="141"/>
      <c r="AB148" s="141"/>
      <c r="AC148" s="141"/>
      <c r="AD148" s="141"/>
      <c r="AE148" s="141" t="s">
        <v>119</v>
      </c>
      <c r="AF148" s="141"/>
      <c r="AG148" s="141"/>
      <c r="AH148" s="141"/>
      <c r="AI148" s="141"/>
      <c r="AJ148" s="141"/>
      <c r="AK148" s="141"/>
      <c r="AL148" s="141"/>
      <c r="AM148" s="141"/>
      <c r="AN148" s="141"/>
      <c r="AO148" s="141"/>
      <c r="AP148" s="141"/>
      <c r="AQ148" s="141"/>
      <c r="AR148" s="141"/>
      <c r="AS148" s="141"/>
      <c r="AT148" s="141"/>
      <c r="AU148" s="141"/>
      <c r="AV148" s="141"/>
      <c r="AW148" s="141"/>
      <c r="AX148" s="141"/>
      <c r="AY148" s="141"/>
      <c r="AZ148" s="141"/>
      <c r="BA148" s="141"/>
      <c r="BB148" s="141"/>
      <c r="BC148" s="141"/>
      <c r="BD148" s="141"/>
      <c r="BE148" s="141"/>
      <c r="BF148" s="141"/>
      <c r="BG148" s="141"/>
      <c r="BH148" s="141"/>
    </row>
    <row r="149" spans="1:60" outlineLevel="1" x14ac:dyDescent="0.2">
      <c r="A149" s="142">
        <v>46</v>
      </c>
      <c r="B149" s="142" t="s">
        <v>265</v>
      </c>
      <c r="C149" s="179" t="s">
        <v>266</v>
      </c>
      <c r="D149" s="148" t="s">
        <v>0</v>
      </c>
      <c r="E149" s="155">
        <v>0</v>
      </c>
      <c r="F149" s="158">
        <f>H149+J149</f>
        <v>0</v>
      </c>
      <c r="G149" s="158">
        <f>ROUND(E149*F149,2)</f>
        <v>0</v>
      </c>
      <c r="H149" s="159"/>
      <c r="I149" s="158">
        <f>ROUND(E149*H149,2)</f>
        <v>0</v>
      </c>
      <c r="J149" s="159"/>
      <c r="K149" s="158">
        <f>ROUND(E149*J149,2)</f>
        <v>0</v>
      </c>
      <c r="L149" s="158">
        <v>21</v>
      </c>
      <c r="M149" s="158">
        <f>G149*(1+L149/100)</f>
        <v>0</v>
      </c>
      <c r="N149" s="149">
        <v>0</v>
      </c>
      <c r="O149" s="149">
        <f>ROUND(E149*N149,5)</f>
        <v>0</v>
      </c>
      <c r="P149" s="149">
        <v>0</v>
      </c>
      <c r="Q149" s="149">
        <f>ROUND(E149*P149,5)</f>
        <v>0</v>
      </c>
      <c r="R149" s="149"/>
      <c r="S149" s="149"/>
      <c r="T149" s="150">
        <v>0</v>
      </c>
      <c r="U149" s="149">
        <f>ROUND(E149*T149,2)</f>
        <v>0</v>
      </c>
      <c r="V149" s="141"/>
      <c r="W149" s="141"/>
      <c r="X149" s="141"/>
      <c r="Y149" s="141"/>
      <c r="Z149" s="141"/>
      <c r="AA149" s="141"/>
      <c r="AB149" s="141"/>
      <c r="AC149" s="141"/>
      <c r="AD149" s="141"/>
      <c r="AE149" s="141" t="s">
        <v>119</v>
      </c>
      <c r="AF149" s="141"/>
      <c r="AG149" s="141"/>
      <c r="AH149" s="141"/>
      <c r="AI149" s="141"/>
      <c r="AJ149" s="141"/>
      <c r="AK149" s="141"/>
      <c r="AL149" s="141"/>
      <c r="AM149" s="141"/>
      <c r="AN149" s="141"/>
      <c r="AO149" s="141"/>
      <c r="AP149" s="141"/>
      <c r="AQ149" s="141"/>
      <c r="AR149" s="141"/>
      <c r="AS149" s="141"/>
      <c r="AT149" s="141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141"/>
      <c r="BF149" s="141"/>
      <c r="BG149" s="141"/>
      <c r="BH149" s="141"/>
    </row>
    <row r="150" spans="1:60" outlineLevel="1" x14ac:dyDescent="0.2">
      <c r="A150" s="142">
        <v>47</v>
      </c>
      <c r="B150" s="142" t="s">
        <v>267</v>
      </c>
      <c r="C150" s="179" t="s">
        <v>268</v>
      </c>
      <c r="D150" s="148" t="s">
        <v>0</v>
      </c>
      <c r="E150" s="155">
        <v>0</v>
      </c>
      <c r="F150" s="158">
        <f>H150+J150</f>
        <v>0</v>
      </c>
      <c r="G150" s="158">
        <f>ROUND(E150*F150,2)</f>
        <v>0</v>
      </c>
      <c r="H150" s="159"/>
      <c r="I150" s="158">
        <f>ROUND(E150*H150,2)</f>
        <v>0</v>
      </c>
      <c r="J150" s="159"/>
      <c r="K150" s="158">
        <f>ROUND(E150*J150,2)</f>
        <v>0</v>
      </c>
      <c r="L150" s="158">
        <v>21</v>
      </c>
      <c r="M150" s="158">
        <f>G150*(1+L150/100)</f>
        <v>0</v>
      </c>
      <c r="N150" s="149">
        <v>0</v>
      </c>
      <c r="O150" s="149">
        <f>ROUND(E150*N150,5)</f>
        <v>0</v>
      </c>
      <c r="P150" s="149">
        <v>0</v>
      </c>
      <c r="Q150" s="149">
        <f>ROUND(E150*P150,5)</f>
        <v>0</v>
      </c>
      <c r="R150" s="149"/>
      <c r="S150" s="149"/>
      <c r="T150" s="150">
        <v>0</v>
      </c>
      <c r="U150" s="149">
        <f>ROUND(E150*T150,2)</f>
        <v>0</v>
      </c>
      <c r="V150" s="141"/>
      <c r="W150" s="141"/>
      <c r="X150" s="141"/>
      <c r="Y150" s="141"/>
      <c r="Z150" s="141"/>
      <c r="AA150" s="141"/>
      <c r="AB150" s="141"/>
      <c r="AC150" s="141"/>
      <c r="AD150" s="141"/>
      <c r="AE150" s="141" t="s">
        <v>119</v>
      </c>
      <c r="AF150" s="141"/>
      <c r="AG150" s="141"/>
      <c r="AH150" s="141"/>
      <c r="AI150" s="141"/>
      <c r="AJ150" s="141"/>
      <c r="AK150" s="141"/>
      <c r="AL150" s="141"/>
      <c r="AM150" s="141"/>
      <c r="AN150" s="141"/>
      <c r="AO150" s="141"/>
      <c r="AP150" s="141"/>
      <c r="AQ150" s="141"/>
      <c r="AR150" s="141"/>
      <c r="AS150" s="141"/>
      <c r="AT150" s="141"/>
      <c r="AU150" s="141"/>
      <c r="AV150" s="141"/>
      <c r="AW150" s="141"/>
      <c r="AX150" s="141"/>
      <c r="AY150" s="141"/>
      <c r="AZ150" s="141"/>
      <c r="BA150" s="141"/>
      <c r="BB150" s="141"/>
      <c r="BC150" s="141"/>
      <c r="BD150" s="141"/>
      <c r="BE150" s="141"/>
      <c r="BF150" s="141"/>
      <c r="BG150" s="141"/>
      <c r="BH150" s="141"/>
    </row>
    <row r="151" spans="1:60" x14ac:dyDescent="0.2">
      <c r="A151" s="143" t="s">
        <v>114</v>
      </c>
      <c r="B151" s="143" t="s">
        <v>81</v>
      </c>
      <c r="C151" s="181" t="s">
        <v>82</v>
      </c>
      <c r="D151" s="152"/>
      <c r="E151" s="157"/>
      <c r="F151" s="160"/>
      <c r="G151" s="160">
        <f>SUMIF(AE152:AE157,"&lt;&gt;NOR",G152:G157)</f>
        <v>0</v>
      </c>
      <c r="H151" s="160"/>
      <c r="I151" s="160">
        <f>SUM(I152:I157)</f>
        <v>0</v>
      </c>
      <c r="J151" s="160"/>
      <c r="K151" s="160">
        <f>SUM(K152:K157)</f>
        <v>0</v>
      </c>
      <c r="L151" s="160"/>
      <c r="M151" s="160">
        <f>SUM(M152:M157)</f>
        <v>0</v>
      </c>
      <c r="N151" s="153"/>
      <c r="O151" s="153">
        <f>SUM(O152:O157)</f>
        <v>4.7070000000000001E-2</v>
      </c>
      <c r="P151" s="153"/>
      <c r="Q151" s="153">
        <f>SUM(Q152:Q157)</f>
        <v>0</v>
      </c>
      <c r="R151" s="153"/>
      <c r="S151" s="153"/>
      <c r="T151" s="154"/>
      <c r="U151" s="153">
        <f>SUM(U152:U157)</f>
        <v>15.81</v>
      </c>
      <c r="AE151" t="s">
        <v>115</v>
      </c>
    </row>
    <row r="152" spans="1:60" outlineLevel="1" x14ac:dyDescent="0.2">
      <c r="A152" s="142">
        <v>48</v>
      </c>
      <c r="B152" s="142" t="s">
        <v>269</v>
      </c>
      <c r="C152" s="179" t="s">
        <v>270</v>
      </c>
      <c r="D152" s="148" t="s">
        <v>118</v>
      </c>
      <c r="E152" s="155">
        <v>117.66549999999999</v>
      </c>
      <c r="F152" s="158">
        <f>H152+J152</f>
        <v>0</v>
      </c>
      <c r="G152" s="158">
        <f>ROUND(E152*F152,2)</f>
        <v>0</v>
      </c>
      <c r="H152" s="159"/>
      <c r="I152" s="158">
        <f>ROUND(E152*H152,2)</f>
        <v>0</v>
      </c>
      <c r="J152" s="159"/>
      <c r="K152" s="158">
        <f>ROUND(E152*J152,2)</f>
        <v>0</v>
      </c>
      <c r="L152" s="158">
        <v>21</v>
      </c>
      <c r="M152" s="158">
        <f>G152*(1+L152/100)</f>
        <v>0</v>
      </c>
      <c r="N152" s="149">
        <v>1.9000000000000001E-4</v>
      </c>
      <c r="O152" s="149">
        <f>ROUND(E152*N152,5)</f>
        <v>2.2360000000000001E-2</v>
      </c>
      <c r="P152" s="149">
        <v>0</v>
      </c>
      <c r="Q152" s="149">
        <f>ROUND(E152*P152,5)</f>
        <v>0</v>
      </c>
      <c r="R152" s="149"/>
      <c r="S152" s="149"/>
      <c r="T152" s="150">
        <v>3.2480000000000002E-2</v>
      </c>
      <c r="U152" s="149">
        <f>ROUND(E152*T152,2)</f>
        <v>3.82</v>
      </c>
      <c r="V152" s="141"/>
      <c r="W152" s="141"/>
      <c r="X152" s="141"/>
      <c r="Y152" s="141"/>
      <c r="Z152" s="141"/>
      <c r="AA152" s="141"/>
      <c r="AB152" s="141"/>
      <c r="AC152" s="141"/>
      <c r="AD152" s="141"/>
      <c r="AE152" s="141" t="s">
        <v>119</v>
      </c>
      <c r="AF152" s="141"/>
      <c r="AG152" s="141"/>
      <c r="AH152" s="141"/>
      <c r="AI152" s="141"/>
      <c r="AJ152" s="141"/>
      <c r="AK152" s="141"/>
      <c r="AL152" s="141"/>
      <c r="AM152" s="141"/>
      <c r="AN152" s="141"/>
      <c r="AO152" s="141"/>
      <c r="AP152" s="141"/>
      <c r="AQ152" s="141"/>
      <c r="AR152" s="141"/>
      <c r="AS152" s="141"/>
      <c r="AT152" s="141"/>
      <c r="AU152" s="141"/>
      <c r="AV152" s="141"/>
      <c r="AW152" s="141"/>
      <c r="AX152" s="141"/>
      <c r="AY152" s="141"/>
      <c r="AZ152" s="141"/>
      <c r="BA152" s="141"/>
      <c r="BB152" s="141"/>
      <c r="BC152" s="141"/>
      <c r="BD152" s="141"/>
      <c r="BE152" s="141"/>
      <c r="BF152" s="141"/>
      <c r="BG152" s="141"/>
      <c r="BH152" s="141"/>
    </row>
    <row r="153" spans="1:60" outlineLevel="1" x14ac:dyDescent="0.2">
      <c r="A153" s="142"/>
      <c r="B153" s="142"/>
      <c r="C153" s="180" t="s">
        <v>271</v>
      </c>
      <c r="D153" s="151"/>
      <c r="E153" s="156">
        <v>38.7575</v>
      </c>
      <c r="F153" s="158"/>
      <c r="G153" s="158"/>
      <c r="H153" s="158"/>
      <c r="I153" s="158"/>
      <c r="J153" s="158"/>
      <c r="K153" s="158"/>
      <c r="L153" s="158"/>
      <c r="M153" s="158"/>
      <c r="N153" s="149"/>
      <c r="O153" s="149"/>
      <c r="P153" s="149"/>
      <c r="Q153" s="149"/>
      <c r="R153" s="149"/>
      <c r="S153" s="149"/>
      <c r="T153" s="150"/>
      <c r="U153" s="149"/>
      <c r="V153" s="141"/>
      <c r="W153" s="141"/>
      <c r="X153" s="141"/>
      <c r="Y153" s="141"/>
      <c r="Z153" s="141"/>
      <c r="AA153" s="141"/>
      <c r="AB153" s="141"/>
      <c r="AC153" s="141"/>
      <c r="AD153" s="141"/>
      <c r="AE153" s="141" t="s">
        <v>121</v>
      </c>
      <c r="AF153" s="141">
        <v>0</v>
      </c>
      <c r="AG153" s="141"/>
      <c r="AH153" s="141"/>
      <c r="AI153" s="141"/>
      <c r="AJ153" s="141"/>
      <c r="AK153" s="141"/>
      <c r="AL153" s="141"/>
      <c r="AM153" s="141"/>
      <c r="AN153" s="141"/>
      <c r="AO153" s="141"/>
      <c r="AP153" s="141"/>
      <c r="AQ153" s="141"/>
      <c r="AR153" s="141"/>
      <c r="AS153" s="141"/>
      <c r="AT153" s="141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141"/>
      <c r="BF153" s="141"/>
      <c r="BG153" s="141"/>
      <c r="BH153" s="141"/>
    </row>
    <row r="154" spans="1:60" outlineLevel="1" x14ac:dyDescent="0.2">
      <c r="A154" s="142"/>
      <c r="B154" s="142"/>
      <c r="C154" s="180" t="s">
        <v>272</v>
      </c>
      <c r="D154" s="151"/>
      <c r="E154" s="156">
        <v>78.908000000000001</v>
      </c>
      <c r="F154" s="158"/>
      <c r="G154" s="158"/>
      <c r="H154" s="158"/>
      <c r="I154" s="158"/>
      <c r="J154" s="158"/>
      <c r="K154" s="158"/>
      <c r="L154" s="158"/>
      <c r="M154" s="158"/>
      <c r="N154" s="149"/>
      <c r="O154" s="149"/>
      <c r="P154" s="149"/>
      <c r="Q154" s="149"/>
      <c r="R154" s="149"/>
      <c r="S154" s="149"/>
      <c r="T154" s="150"/>
      <c r="U154" s="149"/>
      <c r="V154" s="141"/>
      <c r="W154" s="141"/>
      <c r="X154" s="141"/>
      <c r="Y154" s="141"/>
      <c r="Z154" s="141"/>
      <c r="AA154" s="141"/>
      <c r="AB154" s="141"/>
      <c r="AC154" s="141"/>
      <c r="AD154" s="141"/>
      <c r="AE154" s="141" t="s">
        <v>121</v>
      </c>
      <c r="AF154" s="141">
        <v>0</v>
      </c>
      <c r="AG154" s="141"/>
      <c r="AH154" s="141"/>
      <c r="AI154" s="141"/>
      <c r="AJ154" s="141"/>
      <c r="AK154" s="141"/>
      <c r="AL154" s="141"/>
      <c r="AM154" s="141"/>
      <c r="AN154" s="141"/>
      <c r="AO154" s="141"/>
      <c r="AP154" s="141"/>
      <c r="AQ154" s="141"/>
      <c r="AR154" s="141"/>
      <c r="AS154" s="141"/>
      <c r="AT154" s="141"/>
      <c r="AU154" s="141"/>
      <c r="AV154" s="141"/>
      <c r="AW154" s="141"/>
      <c r="AX154" s="141"/>
      <c r="AY154" s="141"/>
      <c r="AZ154" s="141"/>
      <c r="BA154" s="141"/>
      <c r="BB154" s="141"/>
      <c r="BC154" s="141"/>
      <c r="BD154" s="141"/>
      <c r="BE154" s="141"/>
      <c r="BF154" s="141"/>
      <c r="BG154" s="141"/>
      <c r="BH154" s="141"/>
    </row>
    <row r="155" spans="1:60" outlineLevel="1" x14ac:dyDescent="0.2">
      <c r="A155" s="142">
        <v>49</v>
      </c>
      <c r="B155" s="142" t="s">
        <v>273</v>
      </c>
      <c r="C155" s="179" t="s">
        <v>274</v>
      </c>
      <c r="D155" s="148" t="s">
        <v>118</v>
      </c>
      <c r="E155" s="155">
        <v>117.66549999999999</v>
      </c>
      <c r="F155" s="158">
        <f>H155+J155</f>
        <v>0</v>
      </c>
      <c r="G155" s="158">
        <f>ROUND(E155*F155,2)</f>
        <v>0</v>
      </c>
      <c r="H155" s="159"/>
      <c r="I155" s="158">
        <f>ROUND(E155*H155,2)</f>
        <v>0</v>
      </c>
      <c r="J155" s="159"/>
      <c r="K155" s="158">
        <f>ROUND(E155*J155,2)</f>
        <v>0</v>
      </c>
      <c r="L155" s="158">
        <v>21</v>
      </c>
      <c r="M155" s="158">
        <f>G155*(1+L155/100)</f>
        <v>0</v>
      </c>
      <c r="N155" s="149">
        <v>2.1000000000000001E-4</v>
      </c>
      <c r="O155" s="149">
        <f>ROUND(E155*N155,5)</f>
        <v>2.4709999999999999E-2</v>
      </c>
      <c r="P155" s="149">
        <v>0</v>
      </c>
      <c r="Q155" s="149">
        <f>ROUND(E155*P155,5)</f>
        <v>0</v>
      </c>
      <c r="R155" s="149"/>
      <c r="S155" s="149"/>
      <c r="T155" s="150">
        <v>0.10191</v>
      </c>
      <c r="U155" s="149">
        <f>ROUND(E155*T155,2)</f>
        <v>11.99</v>
      </c>
      <c r="V155" s="141"/>
      <c r="W155" s="141"/>
      <c r="X155" s="141"/>
      <c r="Y155" s="141"/>
      <c r="Z155" s="141"/>
      <c r="AA155" s="141"/>
      <c r="AB155" s="141"/>
      <c r="AC155" s="141"/>
      <c r="AD155" s="141"/>
      <c r="AE155" s="141" t="s">
        <v>119</v>
      </c>
      <c r="AF155" s="141"/>
      <c r="AG155" s="141"/>
      <c r="AH155" s="141"/>
      <c r="AI155" s="141"/>
      <c r="AJ155" s="141"/>
      <c r="AK155" s="141"/>
      <c r="AL155" s="141"/>
      <c r="AM155" s="141"/>
      <c r="AN155" s="141"/>
      <c r="AO155" s="141"/>
      <c r="AP155" s="141"/>
      <c r="AQ155" s="141"/>
      <c r="AR155" s="141"/>
      <c r="AS155" s="141"/>
      <c r="AT155" s="141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141"/>
      <c r="BF155" s="141"/>
      <c r="BG155" s="141"/>
      <c r="BH155" s="141"/>
    </row>
    <row r="156" spans="1:60" outlineLevel="1" x14ac:dyDescent="0.2">
      <c r="A156" s="142"/>
      <c r="B156" s="142"/>
      <c r="C156" s="180" t="s">
        <v>275</v>
      </c>
      <c r="D156" s="151"/>
      <c r="E156" s="156">
        <v>38.7575</v>
      </c>
      <c r="F156" s="158"/>
      <c r="G156" s="158"/>
      <c r="H156" s="158"/>
      <c r="I156" s="158"/>
      <c r="J156" s="158"/>
      <c r="K156" s="158"/>
      <c r="L156" s="158"/>
      <c r="M156" s="158"/>
      <c r="N156" s="149"/>
      <c r="O156" s="149"/>
      <c r="P156" s="149"/>
      <c r="Q156" s="149"/>
      <c r="R156" s="149"/>
      <c r="S156" s="149"/>
      <c r="T156" s="150"/>
      <c r="U156" s="149"/>
      <c r="V156" s="141"/>
      <c r="W156" s="141"/>
      <c r="X156" s="141"/>
      <c r="Y156" s="141"/>
      <c r="Z156" s="141"/>
      <c r="AA156" s="141"/>
      <c r="AB156" s="141"/>
      <c r="AC156" s="141"/>
      <c r="AD156" s="141"/>
      <c r="AE156" s="141" t="s">
        <v>121</v>
      </c>
      <c r="AF156" s="141">
        <v>0</v>
      </c>
      <c r="AG156" s="141"/>
      <c r="AH156" s="141"/>
      <c r="AI156" s="141"/>
      <c r="AJ156" s="141"/>
      <c r="AK156" s="141"/>
      <c r="AL156" s="141"/>
      <c r="AM156" s="141"/>
      <c r="AN156" s="141"/>
      <c r="AO156" s="141"/>
      <c r="AP156" s="141"/>
      <c r="AQ156" s="141"/>
      <c r="AR156" s="141"/>
      <c r="AS156" s="141"/>
      <c r="AT156" s="141"/>
      <c r="AU156" s="141"/>
      <c r="AV156" s="141"/>
      <c r="AW156" s="141"/>
      <c r="AX156" s="141"/>
      <c r="AY156" s="141"/>
      <c r="AZ156" s="141"/>
      <c r="BA156" s="141"/>
      <c r="BB156" s="141"/>
      <c r="BC156" s="141"/>
      <c r="BD156" s="141"/>
      <c r="BE156" s="141"/>
      <c r="BF156" s="141"/>
      <c r="BG156" s="141"/>
      <c r="BH156" s="141"/>
    </row>
    <row r="157" spans="1:60" outlineLevel="1" x14ac:dyDescent="0.2">
      <c r="A157" s="142"/>
      <c r="B157" s="142"/>
      <c r="C157" s="180" t="s">
        <v>276</v>
      </c>
      <c r="D157" s="151"/>
      <c r="E157" s="156">
        <v>78.908000000000001</v>
      </c>
      <c r="F157" s="158"/>
      <c r="G157" s="158"/>
      <c r="H157" s="158"/>
      <c r="I157" s="158"/>
      <c r="J157" s="158"/>
      <c r="K157" s="158"/>
      <c r="L157" s="158"/>
      <c r="M157" s="158"/>
      <c r="N157" s="149"/>
      <c r="O157" s="149"/>
      <c r="P157" s="149"/>
      <c r="Q157" s="149"/>
      <c r="R157" s="149"/>
      <c r="S157" s="149"/>
      <c r="T157" s="150"/>
      <c r="U157" s="149"/>
      <c r="V157" s="141"/>
      <c r="W157" s="141"/>
      <c r="X157" s="141"/>
      <c r="Y157" s="141"/>
      <c r="Z157" s="141"/>
      <c r="AA157" s="141"/>
      <c r="AB157" s="141"/>
      <c r="AC157" s="141"/>
      <c r="AD157" s="141"/>
      <c r="AE157" s="141" t="s">
        <v>121</v>
      </c>
      <c r="AF157" s="141">
        <v>0</v>
      </c>
      <c r="AG157" s="141"/>
      <c r="AH157" s="141"/>
      <c r="AI157" s="141"/>
      <c r="AJ157" s="141"/>
      <c r="AK157" s="141"/>
      <c r="AL157" s="141"/>
      <c r="AM157" s="141"/>
      <c r="AN157" s="141"/>
      <c r="AO157" s="141"/>
      <c r="AP157" s="141"/>
      <c r="AQ157" s="141"/>
      <c r="AR157" s="141"/>
      <c r="AS157" s="141"/>
      <c r="AT157" s="141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141"/>
      <c r="BF157" s="141"/>
      <c r="BG157" s="141"/>
      <c r="BH157" s="141"/>
    </row>
    <row r="158" spans="1:60" x14ac:dyDescent="0.2">
      <c r="A158" s="143" t="s">
        <v>114</v>
      </c>
      <c r="B158" s="143" t="s">
        <v>83</v>
      </c>
      <c r="C158" s="181" t="s">
        <v>84</v>
      </c>
      <c r="D158" s="152"/>
      <c r="E158" s="157"/>
      <c r="F158" s="160"/>
      <c r="G158" s="160">
        <f>SUMIF(AE159:AE159,"&lt;&gt;NOR",G159:G159)</f>
        <v>0</v>
      </c>
      <c r="H158" s="160"/>
      <c r="I158" s="160">
        <f>SUM(I159:I159)</f>
        <v>0</v>
      </c>
      <c r="J158" s="160"/>
      <c r="K158" s="160">
        <f>SUM(K159:K159)</f>
        <v>0</v>
      </c>
      <c r="L158" s="160"/>
      <c r="M158" s="160">
        <f>SUM(M159:M159)</f>
        <v>0</v>
      </c>
      <c r="N158" s="153"/>
      <c r="O158" s="153">
        <f>SUM(O159:O159)</f>
        <v>0</v>
      </c>
      <c r="P158" s="153"/>
      <c r="Q158" s="153">
        <f>SUM(Q159:Q159)</f>
        <v>0</v>
      </c>
      <c r="R158" s="153"/>
      <c r="S158" s="153"/>
      <c r="T158" s="154"/>
      <c r="U158" s="153">
        <f>SUM(U159:U159)</f>
        <v>0</v>
      </c>
      <c r="AE158" t="s">
        <v>115</v>
      </c>
    </row>
    <row r="159" spans="1:60" ht="22.5" outlineLevel="1" x14ac:dyDescent="0.2">
      <c r="A159" s="142">
        <v>50</v>
      </c>
      <c r="B159" s="142" t="s">
        <v>277</v>
      </c>
      <c r="C159" s="179" t="s">
        <v>278</v>
      </c>
      <c r="D159" s="148" t="s">
        <v>154</v>
      </c>
      <c r="E159" s="155">
        <v>7</v>
      </c>
      <c r="F159" s="158">
        <f>H159+J159</f>
        <v>0</v>
      </c>
      <c r="G159" s="158">
        <f>ROUND(E159*F159,2)</f>
        <v>0</v>
      </c>
      <c r="H159" s="159"/>
      <c r="I159" s="158">
        <f>ROUND(E159*H159,2)</f>
        <v>0</v>
      </c>
      <c r="J159" s="159"/>
      <c r="K159" s="158">
        <f>ROUND(E159*J159,2)</f>
        <v>0</v>
      </c>
      <c r="L159" s="158">
        <v>21</v>
      </c>
      <c r="M159" s="158">
        <f>G159*(1+L159/100)</f>
        <v>0</v>
      </c>
      <c r="N159" s="149">
        <v>0</v>
      </c>
      <c r="O159" s="149">
        <f>ROUND(E159*N159,5)</f>
        <v>0</v>
      </c>
      <c r="P159" s="149">
        <v>0</v>
      </c>
      <c r="Q159" s="149">
        <f>ROUND(E159*P159,5)</f>
        <v>0</v>
      </c>
      <c r="R159" s="149"/>
      <c r="S159" s="149"/>
      <c r="T159" s="150">
        <v>0</v>
      </c>
      <c r="U159" s="149">
        <f>ROUND(E159*T159,2)</f>
        <v>0</v>
      </c>
      <c r="V159" s="141"/>
      <c r="W159" s="141"/>
      <c r="X159" s="141"/>
      <c r="Y159" s="141"/>
      <c r="Z159" s="141"/>
      <c r="AA159" s="141"/>
      <c r="AB159" s="141"/>
      <c r="AC159" s="141"/>
      <c r="AD159" s="141"/>
      <c r="AE159" s="141" t="s">
        <v>119</v>
      </c>
      <c r="AF159" s="141"/>
      <c r="AG159" s="141"/>
      <c r="AH159" s="141"/>
      <c r="AI159" s="141"/>
      <c r="AJ159" s="141"/>
      <c r="AK159" s="141"/>
      <c r="AL159" s="141"/>
      <c r="AM159" s="141"/>
      <c r="AN159" s="141"/>
      <c r="AO159" s="141"/>
      <c r="AP159" s="141"/>
      <c r="AQ159" s="141"/>
      <c r="AR159" s="141"/>
      <c r="AS159" s="141"/>
      <c r="AT159" s="141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141"/>
      <c r="BF159" s="141"/>
      <c r="BG159" s="141"/>
      <c r="BH159" s="141"/>
    </row>
    <row r="160" spans="1:60" x14ac:dyDescent="0.2">
      <c r="A160" s="143" t="s">
        <v>114</v>
      </c>
      <c r="B160" s="143" t="s">
        <v>85</v>
      </c>
      <c r="C160" s="181" t="s">
        <v>86</v>
      </c>
      <c r="D160" s="152"/>
      <c r="E160" s="157"/>
      <c r="F160" s="160"/>
      <c r="G160" s="160">
        <f>SUMIF(AE161:AE169,"&lt;&gt;NOR",G161:G169)</f>
        <v>0</v>
      </c>
      <c r="H160" s="160"/>
      <c r="I160" s="160">
        <f>SUM(I161:I169)</f>
        <v>0</v>
      </c>
      <c r="J160" s="160"/>
      <c r="K160" s="160">
        <f>SUM(K161:K169)</f>
        <v>0</v>
      </c>
      <c r="L160" s="160"/>
      <c r="M160" s="160">
        <f>SUM(M161:M169)</f>
        <v>0</v>
      </c>
      <c r="N160" s="153"/>
      <c r="O160" s="153">
        <f>SUM(O161:O169)</f>
        <v>0</v>
      </c>
      <c r="P160" s="153"/>
      <c r="Q160" s="153">
        <f>SUM(Q161:Q169)</f>
        <v>0</v>
      </c>
      <c r="R160" s="153"/>
      <c r="S160" s="153"/>
      <c r="T160" s="154"/>
      <c r="U160" s="153">
        <f>SUM(U161:U169)</f>
        <v>104.35</v>
      </c>
      <c r="AE160" t="s">
        <v>115</v>
      </c>
    </row>
    <row r="161" spans="1:60" outlineLevel="1" x14ac:dyDescent="0.2">
      <c r="A161" s="142">
        <v>51</v>
      </c>
      <c r="B161" s="142" t="s">
        <v>279</v>
      </c>
      <c r="C161" s="179" t="s">
        <v>280</v>
      </c>
      <c r="D161" s="148" t="s">
        <v>178</v>
      </c>
      <c r="E161" s="155">
        <v>27.030010000000001</v>
      </c>
      <c r="F161" s="158">
        <f>H161+J161</f>
        <v>0</v>
      </c>
      <c r="G161" s="158">
        <f>ROUND(E161*F161,2)</f>
        <v>0</v>
      </c>
      <c r="H161" s="159"/>
      <c r="I161" s="158">
        <f>ROUND(E161*H161,2)</f>
        <v>0</v>
      </c>
      <c r="J161" s="159"/>
      <c r="K161" s="158">
        <f>ROUND(E161*J161,2)</f>
        <v>0</v>
      </c>
      <c r="L161" s="158">
        <v>21</v>
      </c>
      <c r="M161" s="158">
        <f>G161*(1+L161/100)</f>
        <v>0</v>
      </c>
      <c r="N161" s="149">
        <v>0</v>
      </c>
      <c r="O161" s="149">
        <f>ROUND(E161*N161,5)</f>
        <v>0</v>
      </c>
      <c r="P161" s="149">
        <v>0</v>
      </c>
      <c r="Q161" s="149">
        <f>ROUND(E161*P161,5)</f>
        <v>0</v>
      </c>
      <c r="R161" s="149"/>
      <c r="S161" s="149"/>
      <c r="T161" s="150">
        <v>2.0089999999999999</v>
      </c>
      <c r="U161" s="149">
        <f>ROUND(E161*T161,2)</f>
        <v>54.3</v>
      </c>
      <c r="V161" s="141"/>
      <c r="W161" s="141"/>
      <c r="X161" s="141"/>
      <c r="Y161" s="141"/>
      <c r="Z161" s="141"/>
      <c r="AA161" s="141"/>
      <c r="AB161" s="141"/>
      <c r="AC161" s="141"/>
      <c r="AD161" s="141"/>
      <c r="AE161" s="141" t="s">
        <v>119</v>
      </c>
      <c r="AF161" s="141"/>
      <c r="AG161" s="141"/>
      <c r="AH161" s="141"/>
      <c r="AI161" s="141"/>
      <c r="AJ161" s="141"/>
      <c r="AK161" s="141"/>
      <c r="AL161" s="141"/>
      <c r="AM161" s="141"/>
      <c r="AN161" s="141"/>
      <c r="AO161" s="141"/>
      <c r="AP161" s="141"/>
      <c r="AQ161" s="141"/>
      <c r="AR161" s="141"/>
      <c r="AS161" s="141"/>
      <c r="AT161" s="141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141"/>
      <c r="BF161" s="141"/>
      <c r="BG161" s="141"/>
      <c r="BH161" s="141"/>
    </row>
    <row r="162" spans="1:60" outlineLevel="1" x14ac:dyDescent="0.2">
      <c r="A162" s="142">
        <v>52</v>
      </c>
      <c r="B162" s="142" t="s">
        <v>281</v>
      </c>
      <c r="C162" s="179" t="s">
        <v>282</v>
      </c>
      <c r="D162" s="148" t="s">
        <v>178</v>
      </c>
      <c r="E162" s="155">
        <v>27.030010000000001</v>
      </c>
      <c r="F162" s="158">
        <f>H162+J162</f>
        <v>0</v>
      </c>
      <c r="G162" s="158">
        <f>ROUND(E162*F162,2)</f>
        <v>0</v>
      </c>
      <c r="H162" s="159"/>
      <c r="I162" s="158">
        <f>ROUND(E162*H162,2)</f>
        <v>0</v>
      </c>
      <c r="J162" s="159"/>
      <c r="K162" s="158">
        <f>ROUND(E162*J162,2)</f>
        <v>0</v>
      </c>
      <c r="L162" s="158">
        <v>21</v>
      </c>
      <c r="M162" s="158">
        <f>G162*(1+L162/100)</f>
        <v>0</v>
      </c>
      <c r="N162" s="149">
        <v>0</v>
      </c>
      <c r="O162" s="149">
        <f>ROUND(E162*N162,5)</f>
        <v>0</v>
      </c>
      <c r="P162" s="149">
        <v>0</v>
      </c>
      <c r="Q162" s="149">
        <f>ROUND(E162*P162,5)</f>
        <v>0</v>
      </c>
      <c r="R162" s="149"/>
      <c r="S162" s="149"/>
      <c r="T162" s="150">
        <v>0.49</v>
      </c>
      <c r="U162" s="149">
        <f>ROUND(E162*T162,2)</f>
        <v>13.24</v>
      </c>
      <c r="V162" s="141"/>
      <c r="W162" s="141"/>
      <c r="X162" s="141"/>
      <c r="Y162" s="141"/>
      <c r="Z162" s="141"/>
      <c r="AA162" s="141"/>
      <c r="AB162" s="141"/>
      <c r="AC162" s="141"/>
      <c r="AD162" s="141"/>
      <c r="AE162" s="141" t="s">
        <v>119</v>
      </c>
      <c r="AF162" s="141"/>
      <c r="AG162" s="141"/>
      <c r="AH162" s="141"/>
      <c r="AI162" s="141"/>
      <c r="AJ162" s="141"/>
      <c r="AK162" s="141"/>
      <c r="AL162" s="141"/>
      <c r="AM162" s="141"/>
      <c r="AN162" s="141"/>
      <c r="AO162" s="141"/>
      <c r="AP162" s="141"/>
      <c r="AQ162" s="141"/>
      <c r="AR162" s="141"/>
      <c r="AS162" s="141"/>
      <c r="AT162" s="141"/>
      <c r="AU162" s="141"/>
      <c r="AV162" s="141"/>
      <c r="AW162" s="141"/>
      <c r="AX162" s="141"/>
      <c r="AY162" s="141"/>
      <c r="AZ162" s="141"/>
      <c r="BA162" s="141"/>
      <c r="BB162" s="141"/>
      <c r="BC162" s="141"/>
      <c r="BD162" s="141"/>
      <c r="BE162" s="141"/>
      <c r="BF162" s="141"/>
      <c r="BG162" s="141"/>
      <c r="BH162" s="141"/>
    </row>
    <row r="163" spans="1:60" outlineLevel="1" x14ac:dyDescent="0.2">
      <c r="A163" s="142">
        <v>53</v>
      </c>
      <c r="B163" s="142" t="s">
        <v>283</v>
      </c>
      <c r="C163" s="179" t="s">
        <v>284</v>
      </c>
      <c r="D163" s="148" t="s">
        <v>178</v>
      </c>
      <c r="E163" s="155">
        <v>135.15004999999999</v>
      </c>
      <c r="F163" s="158">
        <f>H163+J163</f>
        <v>0</v>
      </c>
      <c r="G163" s="158">
        <f>ROUND(E163*F163,2)</f>
        <v>0</v>
      </c>
      <c r="H163" s="159"/>
      <c r="I163" s="158">
        <f>ROUND(E163*H163,2)</f>
        <v>0</v>
      </c>
      <c r="J163" s="159"/>
      <c r="K163" s="158">
        <f>ROUND(E163*J163,2)</f>
        <v>0</v>
      </c>
      <c r="L163" s="158">
        <v>21</v>
      </c>
      <c r="M163" s="158">
        <f>G163*(1+L163/100)</f>
        <v>0</v>
      </c>
      <c r="N163" s="149">
        <v>0</v>
      </c>
      <c r="O163" s="149">
        <f>ROUND(E163*N163,5)</f>
        <v>0</v>
      </c>
      <c r="P163" s="149">
        <v>0</v>
      </c>
      <c r="Q163" s="149">
        <f>ROUND(E163*P163,5)</f>
        <v>0</v>
      </c>
      <c r="R163" s="149"/>
      <c r="S163" s="149"/>
      <c r="T163" s="150">
        <v>0</v>
      </c>
      <c r="U163" s="149">
        <f>ROUND(E163*T163,2)</f>
        <v>0</v>
      </c>
      <c r="V163" s="141"/>
      <c r="W163" s="141"/>
      <c r="X163" s="141"/>
      <c r="Y163" s="141"/>
      <c r="Z163" s="141"/>
      <c r="AA163" s="141"/>
      <c r="AB163" s="141"/>
      <c r="AC163" s="141"/>
      <c r="AD163" s="141"/>
      <c r="AE163" s="141" t="s">
        <v>119</v>
      </c>
      <c r="AF163" s="141"/>
      <c r="AG163" s="141"/>
      <c r="AH163" s="141"/>
      <c r="AI163" s="141"/>
      <c r="AJ163" s="141"/>
      <c r="AK163" s="141"/>
      <c r="AL163" s="141"/>
      <c r="AM163" s="141"/>
      <c r="AN163" s="141"/>
      <c r="AO163" s="141"/>
      <c r="AP163" s="141"/>
      <c r="AQ163" s="141"/>
      <c r="AR163" s="141"/>
      <c r="AS163" s="141"/>
      <c r="AT163" s="141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141"/>
      <c r="BF163" s="141"/>
      <c r="BG163" s="141"/>
      <c r="BH163" s="141"/>
    </row>
    <row r="164" spans="1:60" outlineLevel="1" x14ac:dyDescent="0.2">
      <c r="A164" s="142"/>
      <c r="B164" s="142"/>
      <c r="C164" s="180" t="s">
        <v>285</v>
      </c>
      <c r="D164" s="151"/>
      <c r="E164" s="156">
        <v>135.15004999999999</v>
      </c>
      <c r="F164" s="158"/>
      <c r="G164" s="158"/>
      <c r="H164" s="158"/>
      <c r="I164" s="158"/>
      <c r="J164" s="158"/>
      <c r="K164" s="158"/>
      <c r="L164" s="158"/>
      <c r="M164" s="158"/>
      <c r="N164" s="149"/>
      <c r="O164" s="149"/>
      <c r="P164" s="149"/>
      <c r="Q164" s="149"/>
      <c r="R164" s="149"/>
      <c r="S164" s="149"/>
      <c r="T164" s="150"/>
      <c r="U164" s="149"/>
      <c r="V164" s="141"/>
      <c r="W164" s="141"/>
      <c r="X164" s="141"/>
      <c r="Y164" s="141"/>
      <c r="Z164" s="141"/>
      <c r="AA164" s="141"/>
      <c r="AB164" s="141"/>
      <c r="AC164" s="141"/>
      <c r="AD164" s="141"/>
      <c r="AE164" s="141" t="s">
        <v>121</v>
      </c>
      <c r="AF164" s="141">
        <v>0</v>
      </c>
      <c r="AG164" s="141"/>
      <c r="AH164" s="141"/>
      <c r="AI164" s="141"/>
      <c r="AJ164" s="141"/>
      <c r="AK164" s="141"/>
      <c r="AL164" s="141"/>
      <c r="AM164" s="141"/>
      <c r="AN164" s="141"/>
      <c r="AO164" s="141"/>
      <c r="AP164" s="141"/>
      <c r="AQ164" s="141"/>
      <c r="AR164" s="141"/>
      <c r="AS164" s="141"/>
      <c r="AT164" s="141"/>
      <c r="AU164" s="141"/>
      <c r="AV164" s="141"/>
      <c r="AW164" s="141"/>
      <c r="AX164" s="141"/>
      <c r="AY164" s="141"/>
      <c r="AZ164" s="141"/>
      <c r="BA164" s="141"/>
      <c r="BB164" s="141"/>
      <c r="BC164" s="141"/>
      <c r="BD164" s="141"/>
      <c r="BE164" s="141"/>
      <c r="BF164" s="141"/>
      <c r="BG164" s="141"/>
      <c r="BH164" s="141"/>
    </row>
    <row r="165" spans="1:60" outlineLevel="1" x14ac:dyDescent="0.2">
      <c r="A165" s="142">
        <v>54</v>
      </c>
      <c r="B165" s="142" t="s">
        <v>286</v>
      </c>
      <c r="C165" s="179" t="s">
        <v>287</v>
      </c>
      <c r="D165" s="148" t="s">
        <v>178</v>
      </c>
      <c r="E165" s="155">
        <v>27.030010000000001</v>
      </c>
      <c r="F165" s="158">
        <f>H165+J165</f>
        <v>0</v>
      </c>
      <c r="G165" s="158">
        <f>ROUND(E165*F165,2)</f>
        <v>0</v>
      </c>
      <c r="H165" s="159"/>
      <c r="I165" s="158">
        <f>ROUND(E165*H165,2)</f>
        <v>0</v>
      </c>
      <c r="J165" s="159"/>
      <c r="K165" s="158">
        <f>ROUND(E165*J165,2)</f>
        <v>0</v>
      </c>
      <c r="L165" s="158">
        <v>21</v>
      </c>
      <c r="M165" s="158">
        <f>G165*(1+L165/100)</f>
        <v>0</v>
      </c>
      <c r="N165" s="149">
        <v>0</v>
      </c>
      <c r="O165" s="149">
        <f>ROUND(E165*N165,5)</f>
        <v>0</v>
      </c>
      <c r="P165" s="149">
        <v>0</v>
      </c>
      <c r="Q165" s="149">
        <f>ROUND(E165*P165,5)</f>
        <v>0</v>
      </c>
      <c r="R165" s="149"/>
      <c r="S165" s="149"/>
      <c r="T165" s="150">
        <v>0.94199999999999995</v>
      </c>
      <c r="U165" s="149">
        <f>ROUND(E165*T165,2)</f>
        <v>25.46</v>
      </c>
      <c r="V165" s="141"/>
      <c r="W165" s="141"/>
      <c r="X165" s="141"/>
      <c r="Y165" s="141"/>
      <c r="Z165" s="141"/>
      <c r="AA165" s="141"/>
      <c r="AB165" s="141"/>
      <c r="AC165" s="141"/>
      <c r="AD165" s="141"/>
      <c r="AE165" s="141" t="s">
        <v>119</v>
      </c>
      <c r="AF165" s="141"/>
      <c r="AG165" s="141"/>
      <c r="AH165" s="141"/>
      <c r="AI165" s="141"/>
      <c r="AJ165" s="141"/>
      <c r="AK165" s="141"/>
      <c r="AL165" s="141"/>
      <c r="AM165" s="141"/>
      <c r="AN165" s="141"/>
      <c r="AO165" s="141"/>
      <c r="AP165" s="141"/>
      <c r="AQ165" s="141"/>
      <c r="AR165" s="141"/>
      <c r="AS165" s="141"/>
      <c r="AT165" s="141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141"/>
      <c r="BF165" s="141"/>
      <c r="BG165" s="141"/>
      <c r="BH165" s="141"/>
    </row>
    <row r="166" spans="1:60" outlineLevel="1" x14ac:dyDescent="0.2">
      <c r="A166" s="142">
        <v>55</v>
      </c>
      <c r="B166" s="142" t="s">
        <v>288</v>
      </c>
      <c r="C166" s="179" t="s">
        <v>289</v>
      </c>
      <c r="D166" s="148" t="s">
        <v>178</v>
      </c>
      <c r="E166" s="155">
        <v>108.12004</v>
      </c>
      <c r="F166" s="158">
        <f>H166+J166</f>
        <v>0</v>
      </c>
      <c r="G166" s="158">
        <f>ROUND(E166*F166,2)</f>
        <v>0</v>
      </c>
      <c r="H166" s="159"/>
      <c r="I166" s="158">
        <f>ROUND(E166*H166,2)</f>
        <v>0</v>
      </c>
      <c r="J166" s="159"/>
      <c r="K166" s="158">
        <f>ROUND(E166*J166,2)</f>
        <v>0</v>
      </c>
      <c r="L166" s="158">
        <v>21</v>
      </c>
      <c r="M166" s="158">
        <f>G166*(1+L166/100)</f>
        <v>0</v>
      </c>
      <c r="N166" s="149">
        <v>0</v>
      </c>
      <c r="O166" s="149">
        <f>ROUND(E166*N166,5)</f>
        <v>0</v>
      </c>
      <c r="P166" s="149">
        <v>0</v>
      </c>
      <c r="Q166" s="149">
        <f>ROUND(E166*P166,5)</f>
        <v>0</v>
      </c>
      <c r="R166" s="149"/>
      <c r="S166" s="149"/>
      <c r="T166" s="150">
        <v>0.105</v>
      </c>
      <c r="U166" s="149">
        <f>ROUND(E166*T166,2)</f>
        <v>11.35</v>
      </c>
      <c r="V166" s="141"/>
      <c r="W166" s="141"/>
      <c r="X166" s="141"/>
      <c r="Y166" s="141"/>
      <c r="Z166" s="141"/>
      <c r="AA166" s="141"/>
      <c r="AB166" s="141"/>
      <c r="AC166" s="141"/>
      <c r="AD166" s="141"/>
      <c r="AE166" s="141" t="s">
        <v>119</v>
      </c>
      <c r="AF166" s="141"/>
      <c r="AG166" s="141"/>
      <c r="AH166" s="141"/>
      <c r="AI166" s="141"/>
      <c r="AJ166" s="141"/>
      <c r="AK166" s="141"/>
      <c r="AL166" s="141"/>
      <c r="AM166" s="141"/>
      <c r="AN166" s="141"/>
      <c r="AO166" s="141"/>
      <c r="AP166" s="141"/>
      <c r="AQ166" s="141"/>
      <c r="AR166" s="141"/>
      <c r="AS166" s="141"/>
      <c r="AT166" s="141"/>
      <c r="AU166" s="141"/>
      <c r="AV166" s="141"/>
      <c r="AW166" s="141"/>
      <c r="AX166" s="141"/>
      <c r="AY166" s="141"/>
      <c r="AZ166" s="141"/>
      <c r="BA166" s="141"/>
      <c r="BB166" s="141"/>
      <c r="BC166" s="141"/>
      <c r="BD166" s="141"/>
      <c r="BE166" s="141"/>
      <c r="BF166" s="141"/>
      <c r="BG166" s="141"/>
      <c r="BH166" s="141"/>
    </row>
    <row r="167" spans="1:60" outlineLevel="1" x14ac:dyDescent="0.2">
      <c r="A167" s="142"/>
      <c r="B167" s="142"/>
      <c r="C167" s="180" t="s">
        <v>290</v>
      </c>
      <c r="D167" s="151"/>
      <c r="E167" s="156">
        <v>108.12004</v>
      </c>
      <c r="F167" s="158"/>
      <c r="G167" s="158"/>
      <c r="H167" s="158"/>
      <c r="I167" s="158"/>
      <c r="J167" s="158"/>
      <c r="K167" s="158"/>
      <c r="L167" s="158"/>
      <c r="M167" s="158"/>
      <c r="N167" s="149"/>
      <c r="O167" s="149"/>
      <c r="P167" s="149"/>
      <c r="Q167" s="149"/>
      <c r="R167" s="149"/>
      <c r="S167" s="149"/>
      <c r="T167" s="150"/>
      <c r="U167" s="149"/>
      <c r="V167" s="141"/>
      <c r="W167" s="141"/>
      <c r="X167" s="141"/>
      <c r="Y167" s="141"/>
      <c r="Z167" s="141"/>
      <c r="AA167" s="141"/>
      <c r="AB167" s="141"/>
      <c r="AC167" s="141"/>
      <c r="AD167" s="141"/>
      <c r="AE167" s="141" t="s">
        <v>121</v>
      </c>
      <c r="AF167" s="141">
        <v>0</v>
      </c>
      <c r="AG167" s="141"/>
      <c r="AH167" s="141"/>
      <c r="AI167" s="141"/>
      <c r="AJ167" s="141"/>
      <c r="AK167" s="141"/>
      <c r="AL167" s="141"/>
      <c r="AM167" s="141"/>
      <c r="AN167" s="141"/>
      <c r="AO167" s="141"/>
      <c r="AP167" s="141"/>
      <c r="AQ167" s="141"/>
      <c r="AR167" s="141"/>
      <c r="AS167" s="141"/>
      <c r="AT167" s="141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141"/>
      <c r="BF167" s="141"/>
      <c r="BG167" s="141"/>
      <c r="BH167" s="141"/>
    </row>
    <row r="168" spans="1:60" ht="22.5" outlineLevel="1" x14ac:dyDescent="0.2">
      <c r="A168" s="142">
        <v>56</v>
      </c>
      <c r="B168" s="142" t="s">
        <v>291</v>
      </c>
      <c r="C168" s="179" t="s">
        <v>292</v>
      </c>
      <c r="D168" s="148" t="s">
        <v>178</v>
      </c>
      <c r="E168" s="155">
        <v>27.030010000000001</v>
      </c>
      <c r="F168" s="158">
        <f>H168+J168</f>
        <v>0</v>
      </c>
      <c r="G168" s="158">
        <f>ROUND(E168*F168,2)</f>
        <v>0</v>
      </c>
      <c r="H168" s="159"/>
      <c r="I168" s="158">
        <f>ROUND(E168*H168,2)</f>
        <v>0</v>
      </c>
      <c r="J168" s="159"/>
      <c r="K168" s="158">
        <f>ROUND(E168*J168,2)</f>
        <v>0</v>
      </c>
      <c r="L168" s="158">
        <v>21</v>
      </c>
      <c r="M168" s="158">
        <f>G168*(1+L168/100)</f>
        <v>0</v>
      </c>
      <c r="N168" s="149">
        <v>0</v>
      </c>
      <c r="O168" s="149">
        <f>ROUND(E168*N168,5)</f>
        <v>0</v>
      </c>
      <c r="P168" s="149">
        <v>0</v>
      </c>
      <c r="Q168" s="149">
        <f>ROUND(E168*P168,5)</f>
        <v>0</v>
      </c>
      <c r="R168" s="149"/>
      <c r="S168" s="149"/>
      <c r="T168" s="150">
        <v>0</v>
      </c>
      <c r="U168" s="149">
        <f>ROUND(E168*T168,2)</f>
        <v>0</v>
      </c>
      <c r="V168" s="141"/>
      <c r="W168" s="141"/>
      <c r="X168" s="141"/>
      <c r="Y168" s="141"/>
      <c r="Z168" s="141"/>
      <c r="AA168" s="141"/>
      <c r="AB168" s="141"/>
      <c r="AC168" s="141"/>
      <c r="AD168" s="141"/>
      <c r="AE168" s="141" t="s">
        <v>119</v>
      </c>
      <c r="AF168" s="141"/>
      <c r="AG168" s="141"/>
      <c r="AH168" s="141"/>
      <c r="AI168" s="141"/>
      <c r="AJ168" s="141"/>
      <c r="AK168" s="141"/>
      <c r="AL168" s="141"/>
      <c r="AM168" s="141"/>
      <c r="AN168" s="141"/>
      <c r="AO168" s="141"/>
      <c r="AP168" s="141"/>
      <c r="AQ168" s="141"/>
      <c r="AR168" s="141"/>
      <c r="AS168" s="141"/>
      <c r="AT168" s="141"/>
      <c r="AU168" s="141"/>
      <c r="AV168" s="141"/>
      <c r="AW168" s="141"/>
      <c r="AX168" s="141"/>
      <c r="AY168" s="141"/>
      <c r="AZ168" s="141"/>
      <c r="BA168" s="141"/>
      <c r="BB168" s="141"/>
      <c r="BC168" s="141"/>
      <c r="BD168" s="141"/>
      <c r="BE168" s="141"/>
      <c r="BF168" s="141"/>
      <c r="BG168" s="141"/>
      <c r="BH168" s="141"/>
    </row>
    <row r="169" spans="1:60" outlineLevel="1" x14ac:dyDescent="0.2">
      <c r="A169" s="142"/>
      <c r="B169" s="142"/>
      <c r="C169" s="180" t="s">
        <v>293</v>
      </c>
      <c r="D169" s="151"/>
      <c r="E169" s="156">
        <v>27.030010000000001</v>
      </c>
      <c r="F169" s="158"/>
      <c r="G169" s="158"/>
      <c r="H169" s="158"/>
      <c r="I169" s="158"/>
      <c r="J169" s="158"/>
      <c r="K169" s="158"/>
      <c r="L169" s="158"/>
      <c r="M169" s="158"/>
      <c r="N169" s="149"/>
      <c r="O169" s="149"/>
      <c r="P169" s="149"/>
      <c r="Q169" s="149"/>
      <c r="R169" s="149"/>
      <c r="S169" s="149"/>
      <c r="T169" s="150"/>
      <c r="U169" s="149"/>
      <c r="V169" s="141"/>
      <c r="W169" s="141"/>
      <c r="X169" s="141"/>
      <c r="Y169" s="141"/>
      <c r="Z169" s="141"/>
      <c r="AA169" s="141"/>
      <c r="AB169" s="141"/>
      <c r="AC169" s="141"/>
      <c r="AD169" s="141"/>
      <c r="AE169" s="141" t="s">
        <v>121</v>
      </c>
      <c r="AF169" s="141">
        <v>0</v>
      </c>
      <c r="AG169" s="141"/>
      <c r="AH169" s="141"/>
      <c r="AI169" s="141"/>
      <c r="AJ169" s="141"/>
      <c r="AK169" s="141"/>
      <c r="AL169" s="141"/>
      <c r="AM169" s="141"/>
      <c r="AN169" s="141"/>
      <c r="AO169" s="141"/>
      <c r="AP169" s="141"/>
      <c r="AQ169" s="141"/>
      <c r="AR169" s="141"/>
      <c r="AS169" s="141"/>
      <c r="AT169" s="141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141"/>
      <c r="BF169" s="141"/>
      <c r="BG169" s="141"/>
      <c r="BH169" s="141"/>
    </row>
    <row r="170" spans="1:60" x14ac:dyDescent="0.2">
      <c r="A170" s="143" t="s">
        <v>114</v>
      </c>
      <c r="B170" s="143" t="s">
        <v>87</v>
      </c>
      <c r="C170" s="181" t="s">
        <v>26</v>
      </c>
      <c r="D170" s="152"/>
      <c r="E170" s="157"/>
      <c r="F170" s="160"/>
      <c r="G170" s="160">
        <f>SUMIF(AE171:AE183,"&lt;&gt;NOR",G171:G183)</f>
        <v>0</v>
      </c>
      <c r="H170" s="160"/>
      <c r="I170" s="160">
        <f>SUM(I171:I183)</f>
        <v>0</v>
      </c>
      <c r="J170" s="160"/>
      <c r="K170" s="160">
        <f>SUM(K171:K183)</f>
        <v>0</v>
      </c>
      <c r="L170" s="160"/>
      <c r="M170" s="160">
        <f>SUM(M171:M183)</f>
        <v>0</v>
      </c>
      <c r="N170" s="153"/>
      <c r="O170" s="153">
        <f>SUM(O171:O183)</f>
        <v>0</v>
      </c>
      <c r="P170" s="153"/>
      <c r="Q170" s="153">
        <f>SUM(Q171:Q183)</f>
        <v>0</v>
      </c>
      <c r="R170" s="153"/>
      <c r="S170" s="153"/>
      <c r="T170" s="154"/>
      <c r="U170" s="153">
        <f>SUM(U171:U183)</f>
        <v>0</v>
      </c>
      <c r="AE170" t="s">
        <v>115</v>
      </c>
    </row>
    <row r="171" spans="1:60" outlineLevel="1" x14ac:dyDescent="0.2">
      <c r="A171" s="142">
        <v>57</v>
      </c>
      <c r="B171" s="142" t="s">
        <v>294</v>
      </c>
      <c r="C171" s="179" t="s">
        <v>295</v>
      </c>
      <c r="D171" s="148" t="s">
        <v>296</v>
      </c>
      <c r="E171" s="155">
        <v>1</v>
      </c>
      <c r="F171" s="158">
        <f>H171+J171</f>
        <v>0</v>
      </c>
      <c r="G171" s="158">
        <f>ROUND(E171*F171,2)</f>
        <v>0</v>
      </c>
      <c r="H171" s="159"/>
      <c r="I171" s="158">
        <f>ROUND(E171*H171,2)</f>
        <v>0</v>
      </c>
      <c r="J171" s="159"/>
      <c r="K171" s="158">
        <f>ROUND(E171*J171,2)</f>
        <v>0</v>
      </c>
      <c r="L171" s="158">
        <v>21</v>
      </c>
      <c r="M171" s="158">
        <f>G171*(1+L171/100)</f>
        <v>0</v>
      </c>
      <c r="N171" s="149">
        <v>0</v>
      </c>
      <c r="O171" s="149">
        <f>ROUND(E171*N171,5)</f>
        <v>0</v>
      </c>
      <c r="P171" s="149">
        <v>0</v>
      </c>
      <c r="Q171" s="149">
        <f>ROUND(E171*P171,5)</f>
        <v>0</v>
      </c>
      <c r="R171" s="149"/>
      <c r="S171" s="149"/>
      <c r="T171" s="150">
        <v>0</v>
      </c>
      <c r="U171" s="149">
        <f>ROUND(E171*T171,2)</f>
        <v>0</v>
      </c>
      <c r="V171" s="141"/>
      <c r="W171" s="141"/>
      <c r="X171" s="141"/>
      <c r="Y171" s="141"/>
      <c r="Z171" s="141"/>
      <c r="AA171" s="141"/>
      <c r="AB171" s="141"/>
      <c r="AC171" s="141"/>
      <c r="AD171" s="141"/>
      <c r="AE171" s="141" t="s">
        <v>119</v>
      </c>
      <c r="AF171" s="141"/>
      <c r="AG171" s="141"/>
      <c r="AH171" s="141"/>
      <c r="AI171" s="141"/>
      <c r="AJ171" s="141"/>
      <c r="AK171" s="141"/>
      <c r="AL171" s="141"/>
      <c r="AM171" s="141"/>
      <c r="AN171" s="141"/>
      <c r="AO171" s="141"/>
      <c r="AP171" s="141"/>
      <c r="AQ171" s="141"/>
      <c r="AR171" s="141"/>
      <c r="AS171" s="141"/>
      <c r="AT171" s="141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141"/>
      <c r="BF171" s="141"/>
      <c r="BG171" s="141"/>
      <c r="BH171" s="141"/>
    </row>
    <row r="172" spans="1:60" outlineLevel="1" x14ac:dyDescent="0.2">
      <c r="A172" s="142">
        <v>58</v>
      </c>
      <c r="B172" s="142" t="s">
        <v>297</v>
      </c>
      <c r="C172" s="179" t="s">
        <v>298</v>
      </c>
      <c r="D172" s="148" t="s">
        <v>296</v>
      </c>
      <c r="E172" s="155">
        <v>1</v>
      </c>
      <c r="F172" s="158">
        <f>H172+J172</f>
        <v>0</v>
      </c>
      <c r="G172" s="158">
        <f>ROUND(E172*F172,2)</f>
        <v>0</v>
      </c>
      <c r="H172" s="159"/>
      <c r="I172" s="158">
        <f>ROUND(E172*H172,2)</f>
        <v>0</v>
      </c>
      <c r="J172" s="159"/>
      <c r="K172" s="158">
        <f>ROUND(E172*J172,2)</f>
        <v>0</v>
      </c>
      <c r="L172" s="158">
        <v>21</v>
      </c>
      <c r="M172" s="158">
        <f>G172*(1+L172/100)</f>
        <v>0</v>
      </c>
      <c r="N172" s="149">
        <v>0</v>
      </c>
      <c r="O172" s="149">
        <f>ROUND(E172*N172,5)</f>
        <v>0</v>
      </c>
      <c r="P172" s="149">
        <v>0</v>
      </c>
      <c r="Q172" s="149">
        <f>ROUND(E172*P172,5)</f>
        <v>0</v>
      </c>
      <c r="R172" s="149"/>
      <c r="S172" s="149"/>
      <c r="T172" s="150">
        <v>0</v>
      </c>
      <c r="U172" s="149">
        <f>ROUND(E172*T172,2)</f>
        <v>0</v>
      </c>
      <c r="V172" s="141"/>
      <c r="W172" s="141"/>
      <c r="X172" s="141"/>
      <c r="Y172" s="141"/>
      <c r="Z172" s="141"/>
      <c r="AA172" s="141"/>
      <c r="AB172" s="141"/>
      <c r="AC172" s="141"/>
      <c r="AD172" s="141"/>
      <c r="AE172" s="141" t="s">
        <v>119</v>
      </c>
      <c r="AF172" s="141"/>
      <c r="AG172" s="141"/>
      <c r="AH172" s="141"/>
      <c r="AI172" s="141"/>
      <c r="AJ172" s="141"/>
      <c r="AK172" s="141"/>
      <c r="AL172" s="141"/>
      <c r="AM172" s="141"/>
      <c r="AN172" s="141"/>
      <c r="AO172" s="141"/>
      <c r="AP172" s="141"/>
      <c r="AQ172" s="141"/>
      <c r="AR172" s="141"/>
      <c r="AS172" s="141"/>
      <c r="AT172" s="141"/>
      <c r="AU172" s="141"/>
      <c r="AV172" s="141"/>
      <c r="AW172" s="141"/>
      <c r="AX172" s="141"/>
      <c r="AY172" s="141"/>
      <c r="AZ172" s="141"/>
      <c r="BA172" s="141"/>
      <c r="BB172" s="141"/>
      <c r="BC172" s="141"/>
      <c r="BD172" s="141"/>
      <c r="BE172" s="141"/>
      <c r="BF172" s="141"/>
      <c r="BG172" s="141"/>
      <c r="BH172" s="141"/>
    </row>
    <row r="173" spans="1:60" outlineLevel="1" x14ac:dyDescent="0.2">
      <c r="A173" s="142">
        <v>59</v>
      </c>
      <c r="B173" s="142" t="s">
        <v>299</v>
      </c>
      <c r="C173" s="179" t="s">
        <v>300</v>
      </c>
      <c r="D173" s="148" t="s">
        <v>296</v>
      </c>
      <c r="E173" s="155">
        <v>1</v>
      </c>
      <c r="F173" s="158">
        <f>H173+J173</f>
        <v>0</v>
      </c>
      <c r="G173" s="158">
        <f>ROUND(E173*F173,2)</f>
        <v>0</v>
      </c>
      <c r="H173" s="159"/>
      <c r="I173" s="158">
        <f>ROUND(E173*H173,2)</f>
        <v>0</v>
      </c>
      <c r="J173" s="159"/>
      <c r="K173" s="158">
        <f>ROUND(E173*J173,2)</f>
        <v>0</v>
      </c>
      <c r="L173" s="158">
        <v>21</v>
      </c>
      <c r="M173" s="158">
        <f>G173*(1+L173/100)</f>
        <v>0</v>
      </c>
      <c r="N173" s="149">
        <v>0</v>
      </c>
      <c r="O173" s="149">
        <f>ROUND(E173*N173,5)</f>
        <v>0</v>
      </c>
      <c r="P173" s="149">
        <v>0</v>
      </c>
      <c r="Q173" s="149">
        <f>ROUND(E173*P173,5)</f>
        <v>0</v>
      </c>
      <c r="R173" s="149"/>
      <c r="S173" s="149"/>
      <c r="T173" s="150">
        <v>0</v>
      </c>
      <c r="U173" s="149">
        <f>ROUND(E173*T173,2)</f>
        <v>0</v>
      </c>
      <c r="V173" s="141"/>
      <c r="W173" s="141"/>
      <c r="X173" s="141"/>
      <c r="Y173" s="141"/>
      <c r="Z173" s="141"/>
      <c r="AA173" s="141"/>
      <c r="AB173" s="141"/>
      <c r="AC173" s="141"/>
      <c r="AD173" s="141"/>
      <c r="AE173" s="141" t="s">
        <v>119</v>
      </c>
      <c r="AF173" s="141"/>
      <c r="AG173" s="141"/>
      <c r="AH173" s="141"/>
      <c r="AI173" s="141"/>
      <c r="AJ173" s="141"/>
      <c r="AK173" s="141"/>
      <c r="AL173" s="141"/>
      <c r="AM173" s="141"/>
      <c r="AN173" s="141"/>
      <c r="AO173" s="141"/>
      <c r="AP173" s="141"/>
      <c r="AQ173" s="141"/>
      <c r="AR173" s="141"/>
      <c r="AS173" s="141"/>
      <c r="AT173" s="141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141"/>
      <c r="BF173" s="141"/>
      <c r="BG173" s="141"/>
      <c r="BH173" s="141"/>
    </row>
    <row r="174" spans="1:60" outlineLevel="1" x14ac:dyDescent="0.2">
      <c r="A174" s="142">
        <v>60</v>
      </c>
      <c r="B174" s="142" t="s">
        <v>301</v>
      </c>
      <c r="C174" s="179" t="s">
        <v>302</v>
      </c>
      <c r="D174" s="148" t="s">
        <v>296</v>
      </c>
      <c r="E174" s="155">
        <v>1</v>
      </c>
      <c r="F174" s="158">
        <f>H174+J174</f>
        <v>0</v>
      </c>
      <c r="G174" s="158">
        <f>ROUND(E174*F174,2)</f>
        <v>0</v>
      </c>
      <c r="H174" s="159"/>
      <c r="I174" s="158">
        <f>ROUND(E174*H174,2)</f>
        <v>0</v>
      </c>
      <c r="J174" s="159"/>
      <c r="K174" s="158">
        <f>ROUND(E174*J174,2)</f>
        <v>0</v>
      </c>
      <c r="L174" s="158">
        <v>21</v>
      </c>
      <c r="M174" s="158">
        <f>G174*(1+L174/100)</f>
        <v>0</v>
      </c>
      <c r="N174" s="149">
        <v>0</v>
      </c>
      <c r="O174" s="149">
        <f>ROUND(E174*N174,5)</f>
        <v>0</v>
      </c>
      <c r="P174" s="149">
        <v>0</v>
      </c>
      <c r="Q174" s="149">
        <f>ROUND(E174*P174,5)</f>
        <v>0</v>
      </c>
      <c r="R174" s="149"/>
      <c r="S174" s="149"/>
      <c r="T174" s="150">
        <v>0</v>
      </c>
      <c r="U174" s="149">
        <f>ROUND(E174*T174,2)</f>
        <v>0</v>
      </c>
      <c r="V174" s="141"/>
      <c r="W174" s="141"/>
      <c r="X174" s="141"/>
      <c r="Y174" s="141"/>
      <c r="Z174" s="141"/>
      <c r="AA174" s="141"/>
      <c r="AB174" s="141"/>
      <c r="AC174" s="141"/>
      <c r="AD174" s="141"/>
      <c r="AE174" s="141" t="s">
        <v>119</v>
      </c>
      <c r="AF174" s="141"/>
      <c r="AG174" s="141"/>
      <c r="AH174" s="141"/>
      <c r="AI174" s="141"/>
      <c r="AJ174" s="141"/>
      <c r="AK174" s="141"/>
      <c r="AL174" s="141"/>
      <c r="AM174" s="141"/>
      <c r="AN174" s="141"/>
      <c r="AO174" s="141"/>
      <c r="AP174" s="141"/>
      <c r="AQ174" s="141"/>
      <c r="AR174" s="141"/>
      <c r="AS174" s="141"/>
      <c r="AT174" s="141"/>
      <c r="AU174" s="141"/>
      <c r="AV174" s="141"/>
      <c r="AW174" s="141"/>
      <c r="AX174" s="141"/>
      <c r="AY174" s="141"/>
      <c r="AZ174" s="141"/>
      <c r="BA174" s="141"/>
      <c r="BB174" s="141"/>
      <c r="BC174" s="141"/>
      <c r="BD174" s="141"/>
      <c r="BE174" s="141"/>
      <c r="BF174" s="141"/>
      <c r="BG174" s="141"/>
      <c r="BH174" s="141"/>
    </row>
    <row r="175" spans="1:60" ht="33.75" outlineLevel="1" x14ac:dyDescent="0.2">
      <c r="A175" s="142"/>
      <c r="B175" s="142"/>
      <c r="C175" s="180" t="s">
        <v>303</v>
      </c>
      <c r="D175" s="151"/>
      <c r="E175" s="156">
        <v>1</v>
      </c>
      <c r="F175" s="158"/>
      <c r="G175" s="158"/>
      <c r="H175" s="158"/>
      <c r="I175" s="158"/>
      <c r="J175" s="158"/>
      <c r="K175" s="158"/>
      <c r="L175" s="158"/>
      <c r="M175" s="158"/>
      <c r="N175" s="149"/>
      <c r="O175" s="149"/>
      <c r="P175" s="149"/>
      <c r="Q175" s="149"/>
      <c r="R175" s="149"/>
      <c r="S175" s="149"/>
      <c r="T175" s="150"/>
      <c r="U175" s="149"/>
      <c r="V175" s="141"/>
      <c r="W175" s="141"/>
      <c r="X175" s="141"/>
      <c r="Y175" s="141"/>
      <c r="Z175" s="141"/>
      <c r="AA175" s="141"/>
      <c r="AB175" s="141"/>
      <c r="AC175" s="141"/>
      <c r="AD175" s="141"/>
      <c r="AE175" s="141" t="s">
        <v>121</v>
      </c>
      <c r="AF175" s="141">
        <v>0</v>
      </c>
      <c r="AG175" s="141"/>
      <c r="AH175" s="141"/>
      <c r="AI175" s="141"/>
      <c r="AJ175" s="141"/>
      <c r="AK175" s="141"/>
      <c r="AL175" s="141"/>
      <c r="AM175" s="141"/>
      <c r="AN175" s="141"/>
      <c r="AO175" s="141"/>
      <c r="AP175" s="141"/>
      <c r="AQ175" s="141"/>
      <c r="AR175" s="141"/>
      <c r="AS175" s="141"/>
      <c r="AT175" s="141"/>
      <c r="AU175" s="141"/>
      <c r="AV175" s="141"/>
      <c r="AW175" s="141"/>
      <c r="AX175" s="141"/>
      <c r="AY175" s="141"/>
      <c r="AZ175" s="141"/>
      <c r="BA175" s="141"/>
      <c r="BB175" s="141"/>
      <c r="BC175" s="141"/>
      <c r="BD175" s="141"/>
      <c r="BE175" s="141"/>
      <c r="BF175" s="141"/>
      <c r="BG175" s="141"/>
      <c r="BH175" s="141"/>
    </row>
    <row r="176" spans="1:60" ht="22.5" outlineLevel="1" x14ac:dyDescent="0.2">
      <c r="A176" s="142">
        <v>61</v>
      </c>
      <c r="B176" s="142" t="s">
        <v>304</v>
      </c>
      <c r="C176" s="179" t="s">
        <v>305</v>
      </c>
      <c r="D176" s="148" t="s">
        <v>296</v>
      </c>
      <c r="E176" s="155">
        <v>1</v>
      </c>
      <c r="F176" s="158">
        <f>H176+J176</f>
        <v>0</v>
      </c>
      <c r="G176" s="158">
        <f>ROUND(E176*F176,2)</f>
        <v>0</v>
      </c>
      <c r="H176" s="159"/>
      <c r="I176" s="158">
        <f>ROUND(E176*H176,2)</f>
        <v>0</v>
      </c>
      <c r="J176" s="159"/>
      <c r="K176" s="158">
        <f>ROUND(E176*J176,2)</f>
        <v>0</v>
      </c>
      <c r="L176" s="158">
        <v>21</v>
      </c>
      <c r="M176" s="158">
        <f>G176*(1+L176/100)</f>
        <v>0</v>
      </c>
      <c r="N176" s="149">
        <v>0</v>
      </c>
      <c r="O176" s="149">
        <f>ROUND(E176*N176,5)</f>
        <v>0</v>
      </c>
      <c r="P176" s="149">
        <v>0</v>
      </c>
      <c r="Q176" s="149">
        <f>ROUND(E176*P176,5)</f>
        <v>0</v>
      </c>
      <c r="R176" s="149"/>
      <c r="S176" s="149"/>
      <c r="T176" s="150">
        <v>0</v>
      </c>
      <c r="U176" s="149">
        <f>ROUND(E176*T176,2)</f>
        <v>0</v>
      </c>
      <c r="V176" s="141"/>
      <c r="W176" s="141"/>
      <c r="X176" s="141"/>
      <c r="Y176" s="141"/>
      <c r="Z176" s="141"/>
      <c r="AA176" s="141"/>
      <c r="AB176" s="141"/>
      <c r="AC176" s="141"/>
      <c r="AD176" s="141"/>
      <c r="AE176" s="141" t="s">
        <v>119</v>
      </c>
      <c r="AF176" s="141"/>
      <c r="AG176" s="141"/>
      <c r="AH176" s="141"/>
      <c r="AI176" s="141"/>
      <c r="AJ176" s="141"/>
      <c r="AK176" s="141"/>
      <c r="AL176" s="141"/>
      <c r="AM176" s="141"/>
      <c r="AN176" s="141"/>
      <c r="AO176" s="141"/>
      <c r="AP176" s="141"/>
      <c r="AQ176" s="141"/>
      <c r="AR176" s="141"/>
      <c r="AS176" s="141"/>
      <c r="AT176" s="141"/>
      <c r="AU176" s="141"/>
      <c r="AV176" s="141"/>
      <c r="AW176" s="141"/>
      <c r="AX176" s="141"/>
      <c r="AY176" s="141"/>
      <c r="AZ176" s="141"/>
      <c r="BA176" s="141"/>
      <c r="BB176" s="141"/>
      <c r="BC176" s="141"/>
      <c r="BD176" s="141"/>
      <c r="BE176" s="141"/>
      <c r="BF176" s="141"/>
      <c r="BG176" s="141"/>
      <c r="BH176" s="141"/>
    </row>
    <row r="177" spans="1:60" ht="45" outlineLevel="1" x14ac:dyDescent="0.2">
      <c r="A177" s="142"/>
      <c r="B177" s="142"/>
      <c r="C177" s="180" t="s">
        <v>306</v>
      </c>
      <c r="D177" s="151"/>
      <c r="E177" s="156">
        <v>1</v>
      </c>
      <c r="F177" s="158"/>
      <c r="G177" s="158"/>
      <c r="H177" s="158"/>
      <c r="I177" s="158"/>
      <c r="J177" s="158"/>
      <c r="K177" s="158"/>
      <c r="L177" s="158"/>
      <c r="M177" s="158"/>
      <c r="N177" s="149"/>
      <c r="O177" s="149"/>
      <c r="P177" s="149"/>
      <c r="Q177" s="149"/>
      <c r="R177" s="149"/>
      <c r="S177" s="149"/>
      <c r="T177" s="150"/>
      <c r="U177" s="149"/>
      <c r="V177" s="141"/>
      <c r="W177" s="141"/>
      <c r="X177" s="141"/>
      <c r="Y177" s="141"/>
      <c r="Z177" s="141"/>
      <c r="AA177" s="141"/>
      <c r="AB177" s="141"/>
      <c r="AC177" s="141"/>
      <c r="AD177" s="141"/>
      <c r="AE177" s="141" t="s">
        <v>121</v>
      </c>
      <c r="AF177" s="141">
        <v>0</v>
      </c>
      <c r="AG177" s="141"/>
      <c r="AH177" s="141"/>
      <c r="AI177" s="141"/>
      <c r="AJ177" s="141"/>
      <c r="AK177" s="141"/>
      <c r="AL177" s="141"/>
      <c r="AM177" s="141"/>
      <c r="AN177" s="141"/>
      <c r="AO177" s="141"/>
      <c r="AP177" s="141"/>
      <c r="AQ177" s="141"/>
      <c r="AR177" s="141"/>
      <c r="AS177" s="141"/>
      <c r="AT177" s="141"/>
      <c r="AU177" s="141"/>
      <c r="AV177" s="141"/>
      <c r="AW177" s="141"/>
      <c r="AX177" s="141"/>
      <c r="AY177" s="141"/>
      <c r="AZ177" s="141"/>
      <c r="BA177" s="141"/>
      <c r="BB177" s="141"/>
      <c r="BC177" s="141"/>
      <c r="BD177" s="141"/>
      <c r="BE177" s="141"/>
      <c r="BF177" s="141"/>
      <c r="BG177" s="141"/>
      <c r="BH177" s="141"/>
    </row>
    <row r="178" spans="1:60" ht="22.5" outlineLevel="1" x14ac:dyDescent="0.2">
      <c r="A178" s="142">
        <v>62</v>
      </c>
      <c r="B178" s="142" t="s">
        <v>307</v>
      </c>
      <c r="C178" s="179" t="s">
        <v>308</v>
      </c>
      <c r="D178" s="148" t="s">
        <v>296</v>
      </c>
      <c r="E178" s="155">
        <v>1</v>
      </c>
      <c r="F178" s="158">
        <f>H178+J178</f>
        <v>0</v>
      </c>
      <c r="G178" s="158">
        <f>ROUND(E178*F178,2)</f>
        <v>0</v>
      </c>
      <c r="H178" s="159"/>
      <c r="I178" s="158">
        <f>ROUND(E178*H178,2)</f>
        <v>0</v>
      </c>
      <c r="J178" s="159"/>
      <c r="K178" s="158">
        <f>ROUND(E178*J178,2)</f>
        <v>0</v>
      </c>
      <c r="L178" s="158">
        <v>21</v>
      </c>
      <c r="M178" s="158">
        <f>G178*(1+L178/100)</f>
        <v>0</v>
      </c>
      <c r="N178" s="149">
        <v>0</v>
      </c>
      <c r="O178" s="149">
        <f>ROUND(E178*N178,5)</f>
        <v>0</v>
      </c>
      <c r="P178" s="149">
        <v>0</v>
      </c>
      <c r="Q178" s="149">
        <f>ROUND(E178*P178,5)</f>
        <v>0</v>
      </c>
      <c r="R178" s="149"/>
      <c r="S178" s="149"/>
      <c r="T178" s="150">
        <v>0</v>
      </c>
      <c r="U178" s="149">
        <f>ROUND(E178*T178,2)</f>
        <v>0</v>
      </c>
      <c r="V178" s="141"/>
      <c r="W178" s="141"/>
      <c r="X178" s="141"/>
      <c r="Y178" s="141"/>
      <c r="Z178" s="141"/>
      <c r="AA178" s="141"/>
      <c r="AB178" s="141"/>
      <c r="AC178" s="141"/>
      <c r="AD178" s="141"/>
      <c r="AE178" s="141" t="s">
        <v>119</v>
      </c>
      <c r="AF178" s="141"/>
      <c r="AG178" s="141"/>
      <c r="AH178" s="141"/>
      <c r="AI178" s="141"/>
      <c r="AJ178" s="141"/>
      <c r="AK178" s="141"/>
      <c r="AL178" s="141"/>
      <c r="AM178" s="141"/>
      <c r="AN178" s="141"/>
      <c r="AO178" s="141"/>
      <c r="AP178" s="141"/>
      <c r="AQ178" s="141"/>
      <c r="AR178" s="141"/>
      <c r="AS178" s="141"/>
      <c r="AT178" s="141"/>
      <c r="AU178" s="141"/>
      <c r="AV178" s="141"/>
      <c r="AW178" s="141"/>
      <c r="AX178" s="141"/>
      <c r="AY178" s="141"/>
      <c r="AZ178" s="141"/>
      <c r="BA178" s="141"/>
      <c r="BB178" s="141"/>
      <c r="BC178" s="141"/>
      <c r="BD178" s="141"/>
      <c r="BE178" s="141"/>
      <c r="BF178" s="141"/>
      <c r="BG178" s="141"/>
      <c r="BH178" s="141"/>
    </row>
    <row r="179" spans="1:60" ht="22.5" outlineLevel="1" x14ac:dyDescent="0.2">
      <c r="A179" s="142">
        <v>63</v>
      </c>
      <c r="B179" s="142" t="s">
        <v>309</v>
      </c>
      <c r="C179" s="179" t="s">
        <v>310</v>
      </c>
      <c r="D179" s="148" t="s">
        <v>296</v>
      </c>
      <c r="E179" s="155">
        <v>1</v>
      </c>
      <c r="F179" s="158">
        <f>H179+J179</f>
        <v>0</v>
      </c>
      <c r="G179" s="158">
        <f>ROUND(E179*F179,2)</f>
        <v>0</v>
      </c>
      <c r="H179" s="159"/>
      <c r="I179" s="158">
        <f>ROUND(E179*H179,2)</f>
        <v>0</v>
      </c>
      <c r="J179" s="159"/>
      <c r="K179" s="158">
        <f>ROUND(E179*J179,2)</f>
        <v>0</v>
      </c>
      <c r="L179" s="158">
        <v>21</v>
      </c>
      <c r="M179" s="158">
        <f>G179*(1+L179/100)</f>
        <v>0</v>
      </c>
      <c r="N179" s="149">
        <v>0</v>
      </c>
      <c r="O179" s="149">
        <f>ROUND(E179*N179,5)</f>
        <v>0</v>
      </c>
      <c r="P179" s="149">
        <v>0</v>
      </c>
      <c r="Q179" s="149">
        <f>ROUND(E179*P179,5)</f>
        <v>0</v>
      </c>
      <c r="R179" s="149"/>
      <c r="S179" s="149"/>
      <c r="T179" s="150">
        <v>0</v>
      </c>
      <c r="U179" s="149">
        <f>ROUND(E179*T179,2)</f>
        <v>0</v>
      </c>
      <c r="V179" s="141"/>
      <c r="W179" s="141"/>
      <c r="X179" s="141"/>
      <c r="Y179" s="141"/>
      <c r="Z179" s="141"/>
      <c r="AA179" s="141"/>
      <c r="AB179" s="141"/>
      <c r="AC179" s="141"/>
      <c r="AD179" s="141"/>
      <c r="AE179" s="141" t="s">
        <v>119</v>
      </c>
      <c r="AF179" s="141"/>
      <c r="AG179" s="141"/>
      <c r="AH179" s="141"/>
      <c r="AI179" s="141"/>
      <c r="AJ179" s="141"/>
      <c r="AK179" s="141"/>
      <c r="AL179" s="141"/>
      <c r="AM179" s="141"/>
      <c r="AN179" s="141"/>
      <c r="AO179" s="141"/>
      <c r="AP179" s="141"/>
      <c r="AQ179" s="141"/>
      <c r="AR179" s="141"/>
      <c r="AS179" s="141"/>
      <c r="AT179" s="141"/>
      <c r="AU179" s="141"/>
      <c r="AV179" s="141"/>
      <c r="AW179" s="141"/>
      <c r="AX179" s="141"/>
      <c r="AY179" s="141"/>
      <c r="AZ179" s="141"/>
      <c r="BA179" s="141"/>
      <c r="BB179" s="141"/>
      <c r="BC179" s="141"/>
      <c r="BD179" s="141"/>
      <c r="BE179" s="141"/>
      <c r="BF179" s="141"/>
      <c r="BG179" s="141"/>
      <c r="BH179" s="141"/>
    </row>
    <row r="180" spans="1:60" ht="22.5" outlineLevel="1" x14ac:dyDescent="0.2">
      <c r="A180" s="142"/>
      <c r="B180" s="142"/>
      <c r="C180" s="180" t="s">
        <v>311</v>
      </c>
      <c r="D180" s="151"/>
      <c r="E180" s="156">
        <v>1</v>
      </c>
      <c r="F180" s="158"/>
      <c r="G180" s="158"/>
      <c r="H180" s="158"/>
      <c r="I180" s="158"/>
      <c r="J180" s="158"/>
      <c r="K180" s="158"/>
      <c r="L180" s="158"/>
      <c r="M180" s="158"/>
      <c r="N180" s="149"/>
      <c r="O180" s="149"/>
      <c r="P180" s="149"/>
      <c r="Q180" s="149"/>
      <c r="R180" s="149"/>
      <c r="S180" s="149"/>
      <c r="T180" s="150"/>
      <c r="U180" s="149"/>
      <c r="V180" s="141"/>
      <c r="W180" s="141"/>
      <c r="X180" s="141"/>
      <c r="Y180" s="141"/>
      <c r="Z180" s="141"/>
      <c r="AA180" s="141"/>
      <c r="AB180" s="141"/>
      <c r="AC180" s="141"/>
      <c r="AD180" s="141"/>
      <c r="AE180" s="141" t="s">
        <v>121</v>
      </c>
      <c r="AF180" s="141">
        <v>0</v>
      </c>
      <c r="AG180" s="141"/>
      <c r="AH180" s="141"/>
      <c r="AI180" s="141"/>
      <c r="AJ180" s="141"/>
      <c r="AK180" s="141"/>
      <c r="AL180" s="141"/>
      <c r="AM180" s="141"/>
      <c r="AN180" s="141"/>
      <c r="AO180" s="141"/>
      <c r="AP180" s="141"/>
      <c r="AQ180" s="141"/>
      <c r="AR180" s="141"/>
      <c r="AS180" s="141"/>
      <c r="AT180" s="141"/>
      <c r="AU180" s="141"/>
      <c r="AV180" s="141"/>
      <c r="AW180" s="141"/>
      <c r="AX180" s="141"/>
      <c r="AY180" s="141"/>
      <c r="AZ180" s="141"/>
      <c r="BA180" s="141"/>
      <c r="BB180" s="141"/>
      <c r="BC180" s="141"/>
      <c r="BD180" s="141"/>
      <c r="BE180" s="141"/>
      <c r="BF180" s="141"/>
      <c r="BG180" s="141"/>
      <c r="BH180" s="141"/>
    </row>
    <row r="181" spans="1:60" ht="22.5" outlineLevel="1" x14ac:dyDescent="0.2">
      <c r="A181" s="142">
        <v>64</v>
      </c>
      <c r="B181" s="142" t="s">
        <v>312</v>
      </c>
      <c r="C181" s="179" t="s">
        <v>313</v>
      </c>
      <c r="D181" s="148" t="s">
        <v>296</v>
      </c>
      <c r="E181" s="155">
        <v>1</v>
      </c>
      <c r="F181" s="158">
        <f>H181+J181</f>
        <v>0</v>
      </c>
      <c r="G181" s="158">
        <f>ROUND(E181*F181,2)</f>
        <v>0</v>
      </c>
      <c r="H181" s="159"/>
      <c r="I181" s="158">
        <f>ROUND(E181*H181,2)</f>
        <v>0</v>
      </c>
      <c r="J181" s="159"/>
      <c r="K181" s="158">
        <f>ROUND(E181*J181,2)</f>
        <v>0</v>
      </c>
      <c r="L181" s="158">
        <v>21</v>
      </c>
      <c r="M181" s="158">
        <f>G181*(1+L181/100)</f>
        <v>0</v>
      </c>
      <c r="N181" s="149">
        <v>0</v>
      </c>
      <c r="O181" s="149">
        <f>ROUND(E181*N181,5)</f>
        <v>0</v>
      </c>
      <c r="P181" s="149">
        <v>0</v>
      </c>
      <c r="Q181" s="149">
        <f>ROUND(E181*P181,5)</f>
        <v>0</v>
      </c>
      <c r="R181" s="149"/>
      <c r="S181" s="149"/>
      <c r="T181" s="150">
        <v>0</v>
      </c>
      <c r="U181" s="149">
        <f>ROUND(E181*T181,2)</f>
        <v>0</v>
      </c>
      <c r="V181" s="141"/>
      <c r="W181" s="141"/>
      <c r="X181" s="141"/>
      <c r="Y181" s="141"/>
      <c r="Z181" s="141"/>
      <c r="AA181" s="141"/>
      <c r="AB181" s="141"/>
      <c r="AC181" s="141"/>
      <c r="AD181" s="141"/>
      <c r="AE181" s="141" t="s">
        <v>119</v>
      </c>
      <c r="AF181" s="141"/>
      <c r="AG181" s="141"/>
      <c r="AH181" s="141"/>
      <c r="AI181" s="141"/>
      <c r="AJ181" s="141"/>
      <c r="AK181" s="141"/>
      <c r="AL181" s="141"/>
      <c r="AM181" s="141"/>
      <c r="AN181" s="141"/>
      <c r="AO181" s="141"/>
      <c r="AP181" s="141"/>
      <c r="AQ181" s="141"/>
      <c r="AR181" s="141"/>
      <c r="AS181" s="141"/>
      <c r="AT181" s="141"/>
      <c r="AU181" s="141"/>
      <c r="AV181" s="141"/>
      <c r="AW181" s="141"/>
      <c r="AX181" s="141"/>
      <c r="AY181" s="141"/>
      <c r="AZ181" s="141"/>
      <c r="BA181" s="141"/>
      <c r="BB181" s="141"/>
      <c r="BC181" s="141"/>
      <c r="BD181" s="141"/>
      <c r="BE181" s="141"/>
      <c r="BF181" s="141"/>
      <c r="BG181" s="141"/>
      <c r="BH181" s="141"/>
    </row>
    <row r="182" spans="1:60" ht="22.5" outlineLevel="1" x14ac:dyDescent="0.2">
      <c r="A182" s="142"/>
      <c r="B182" s="142"/>
      <c r="C182" s="180" t="s">
        <v>314</v>
      </c>
      <c r="D182" s="151"/>
      <c r="E182" s="156">
        <v>1</v>
      </c>
      <c r="F182" s="158"/>
      <c r="G182" s="158"/>
      <c r="H182" s="158"/>
      <c r="I182" s="158"/>
      <c r="J182" s="158"/>
      <c r="K182" s="158"/>
      <c r="L182" s="158"/>
      <c r="M182" s="158"/>
      <c r="N182" s="149"/>
      <c r="O182" s="149"/>
      <c r="P182" s="149"/>
      <c r="Q182" s="149"/>
      <c r="R182" s="149"/>
      <c r="S182" s="149"/>
      <c r="T182" s="150"/>
      <c r="U182" s="149"/>
      <c r="V182" s="141"/>
      <c r="W182" s="141"/>
      <c r="X182" s="141"/>
      <c r="Y182" s="141"/>
      <c r="Z182" s="141"/>
      <c r="AA182" s="141"/>
      <c r="AB182" s="141"/>
      <c r="AC182" s="141"/>
      <c r="AD182" s="141"/>
      <c r="AE182" s="141" t="s">
        <v>121</v>
      </c>
      <c r="AF182" s="141">
        <v>0</v>
      </c>
      <c r="AG182" s="141"/>
      <c r="AH182" s="141"/>
      <c r="AI182" s="141"/>
      <c r="AJ182" s="141"/>
      <c r="AK182" s="141"/>
      <c r="AL182" s="141"/>
      <c r="AM182" s="141"/>
      <c r="AN182" s="141"/>
      <c r="AO182" s="141"/>
      <c r="AP182" s="141"/>
      <c r="AQ182" s="141"/>
      <c r="AR182" s="141"/>
      <c r="AS182" s="141"/>
      <c r="AT182" s="141"/>
      <c r="AU182" s="141"/>
      <c r="AV182" s="141"/>
      <c r="AW182" s="141"/>
      <c r="AX182" s="141"/>
      <c r="AY182" s="141"/>
      <c r="AZ182" s="141"/>
      <c r="BA182" s="141"/>
      <c r="BB182" s="141"/>
      <c r="BC182" s="141"/>
      <c r="BD182" s="141"/>
      <c r="BE182" s="141"/>
      <c r="BF182" s="141"/>
      <c r="BG182" s="141"/>
      <c r="BH182" s="141"/>
    </row>
    <row r="183" spans="1:60" ht="33.75" outlineLevel="1" x14ac:dyDescent="0.2">
      <c r="A183" s="169"/>
      <c r="B183" s="169"/>
      <c r="C183" s="182" t="s">
        <v>315</v>
      </c>
      <c r="D183" s="170"/>
      <c r="E183" s="171"/>
      <c r="F183" s="172"/>
      <c r="G183" s="172"/>
      <c r="H183" s="172"/>
      <c r="I183" s="172"/>
      <c r="J183" s="172"/>
      <c r="K183" s="172"/>
      <c r="L183" s="172"/>
      <c r="M183" s="172"/>
      <c r="N183" s="173"/>
      <c r="O183" s="173"/>
      <c r="P183" s="173"/>
      <c r="Q183" s="173"/>
      <c r="R183" s="173"/>
      <c r="S183" s="173"/>
      <c r="T183" s="174"/>
      <c r="U183" s="173"/>
      <c r="V183" s="141"/>
      <c r="W183" s="141"/>
      <c r="X183" s="141"/>
      <c r="Y183" s="141"/>
      <c r="Z183" s="141"/>
      <c r="AA183" s="141"/>
      <c r="AB183" s="141"/>
      <c r="AC183" s="141"/>
      <c r="AD183" s="141"/>
      <c r="AE183" s="141" t="s">
        <v>121</v>
      </c>
      <c r="AF183" s="141">
        <v>0</v>
      </c>
      <c r="AG183" s="141"/>
      <c r="AH183" s="141"/>
      <c r="AI183" s="141"/>
      <c r="AJ183" s="141"/>
      <c r="AK183" s="141"/>
      <c r="AL183" s="141"/>
      <c r="AM183" s="141"/>
      <c r="AN183" s="141"/>
      <c r="AO183" s="141"/>
      <c r="AP183" s="141"/>
      <c r="AQ183" s="141"/>
      <c r="AR183" s="141"/>
      <c r="AS183" s="141"/>
      <c r="AT183" s="141"/>
      <c r="AU183" s="141"/>
      <c r="AV183" s="141"/>
      <c r="AW183" s="141"/>
      <c r="AX183" s="141"/>
      <c r="AY183" s="141"/>
      <c r="AZ183" s="141"/>
      <c r="BA183" s="141"/>
      <c r="BB183" s="141"/>
      <c r="BC183" s="141"/>
      <c r="BD183" s="141"/>
      <c r="BE183" s="141"/>
      <c r="BF183" s="141"/>
      <c r="BG183" s="141"/>
      <c r="BH183" s="141"/>
    </row>
    <row r="184" spans="1:60" x14ac:dyDescent="0.2">
      <c r="A184" s="4"/>
      <c r="B184" s="5" t="s">
        <v>316</v>
      </c>
      <c r="C184" s="183" t="s">
        <v>316</v>
      </c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AC184">
        <v>15</v>
      </c>
      <c r="AD184">
        <v>21</v>
      </c>
    </row>
    <row r="185" spans="1:60" x14ac:dyDescent="0.2">
      <c r="A185" s="175"/>
      <c r="B185" s="176" t="s">
        <v>28</v>
      </c>
      <c r="C185" s="184" t="s">
        <v>316</v>
      </c>
      <c r="D185" s="177"/>
      <c r="E185" s="177"/>
      <c r="F185" s="177"/>
      <c r="G185" s="178">
        <f>G8+G11+G20+G25+G27+G50+G65+G68+G74+G82+G86+G98+G105+G125+G151+G158+G160+G170</f>
        <v>0</v>
      </c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AC185">
        <f>SUMIF(L7:L183,AC184,G7:G183)</f>
        <v>0</v>
      </c>
      <c r="AD185">
        <f>SUMIF(L7:L183,AD184,G7:G183)</f>
        <v>0</v>
      </c>
      <c r="AE185" t="s">
        <v>317</v>
      </c>
    </row>
    <row r="186" spans="1:60" x14ac:dyDescent="0.2">
      <c r="A186" s="4"/>
      <c r="B186" s="5" t="s">
        <v>316</v>
      </c>
      <c r="C186" s="183" t="s">
        <v>316</v>
      </c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spans="1:60" x14ac:dyDescent="0.2">
      <c r="A187" s="4"/>
      <c r="B187" s="5" t="s">
        <v>316</v>
      </c>
      <c r="C187" s="183" t="s">
        <v>316</v>
      </c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spans="1:60" x14ac:dyDescent="0.2">
      <c r="A188" s="257" t="s">
        <v>318</v>
      </c>
      <c r="B188" s="257"/>
      <c r="C188" s="258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spans="1:60" x14ac:dyDescent="0.2">
      <c r="A189" s="238"/>
      <c r="B189" s="239"/>
      <c r="C189" s="240"/>
      <c r="D189" s="239"/>
      <c r="E189" s="239"/>
      <c r="F189" s="239"/>
      <c r="G189" s="241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AE189" t="s">
        <v>319</v>
      </c>
    </row>
    <row r="190" spans="1:60" x14ac:dyDescent="0.2">
      <c r="A190" s="242"/>
      <c r="B190" s="243"/>
      <c r="C190" s="244"/>
      <c r="D190" s="243"/>
      <c r="E190" s="243"/>
      <c r="F190" s="243"/>
      <c r="G190" s="245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spans="1:60" x14ac:dyDescent="0.2">
      <c r="A191" s="242"/>
      <c r="B191" s="243"/>
      <c r="C191" s="244"/>
      <c r="D191" s="243"/>
      <c r="E191" s="243"/>
      <c r="F191" s="243"/>
      <c r="G191" s="245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spans="1:60" x14ac:dyDescent="0.2">
      <c r="A192" s="242"/>
      <c r="B192" s="243"/>
      <c r="C192" s="244"/>
      <c r="D192" s="243"/>
      <c r="E192" s="243"/>
      <c r="F192" s="243"/>
      <c r="G192" s="245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spans="1:31" x14ac:dyDescent="0.2">
      <c r="A193" s="246"/>
      <c r="B193" s="247"/>
      <c r="C193" s="248"/>
      <c r="D193" s="247"/>
      <c r="E193" s="247"/>
      <c r="F193" s="247"/>
      <c r="G193" s="249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spans="1:31" x14ac:dyDescent="0.2">
      <c r="A194" s="4"/>
      <c r="B194" s="5" t="s">
        <v>316</v>
      </c>
      <c r="C194" s="183" t="s">
        <v>316</v>
      </c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spans="1:31" x14ac:dyDescent="0.2">
      <c r="C195" s="185"/>
      <c r="AE195" t="s">
        <v>320</v>
      </c>
    </row>
  </sheetData>
  <mergeCells count="6">
    <mergeCell ref="A189:G193"/>
    <mergeCell ref="A1:G1"/>
    <mergeCell ref="C2:G2"/>
    <mergeCell ref="C3:G3"/>
    <mergeCell ref="C4:G4"/>
    <mergeCell ref="A188:C188"/>
  </mergeCells>
  <pageMargins left="0.39370078740157499" right="0.196850393700787" top="0.78740157499999996" bottom="0.78740157499999996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rvacl</dc:creator>
  <cp:lastModifiedBy>Vanduch Pavel, Ing.</cp:lastModifiedBy>
  <cp:lastPrinted>2014-02-28T09:52:57Z</cp:lastPrinted>
  <dcterms:created xsi:type="dcterms:W3CDTF">2009-04-08T07:15:50Z</dcterms:created>
  <dcterms:modified xsi:type="dcterms:W3CDTF">2023-05-31T12:12:14Z</dcterms:modified>
</cp:coreProperties>
</file>