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101 - SO 101 Autobusová z..." sheetId="2" r:id="rId2"/>
    <sheet name="201 - SO 201 Opěrná stěna" sheetId="3" r:id="rId3"/>
    <sheet name="500 - Vedlejší rozpočtové..." sheetId="4" r:id="rId4"/>
    <sheet name="Seznam figur" sheetId="5" r:id="rId5"/>
  </sheets>
  <definedNames>
    <definedName name="_xlnm.Print_Area" localSheetId="0">'Rekapitulace stavby'!$D$4:$AO$76,'Rekapitulace stavby'!$C$82:$AQ$98</definedName>
    <definedName name="_xlnm._FilterDatabase" localSheetId="1" hidden="1">'101 - SO 101 Autobusová z...'!$C$124:$K$340</definedName>
    <definedName name="_xlnm.Print_Area" localSheetId="1">'101 - SO 101 Autobusová z...'!$C$4:$J$76,'101 - SO 101 Autobusová z...'!$C$82:$J$106,'101 - SO 101 Autobusová z...'!$C$112:$K$340</definedName>
    <definedName name="_xlnm._FilterDatabase" localSheetId="2" hidden="1">'201 - SO 201 Opěrná stěna'!$C$125:$K$276</definedName>
    <definedName name="_xlnm.Print_Area" localSheetId="2">'201 - SO 201 Opěrná stěna'!$C$4:$J$76,'201 - SO 201 Opěrná stěna'!$C$82:$J$107,'201 - SO 201 Opěrná stěna'!$C$113:$K$276</definedName>
    <definedName name="_xlnm._FilterDatabase" localSheetId="3" hidden="1">'500 - Vedlejší rozpočtové...'!$C$122:$K$153</definedName>
    <definedName name="_xlnm.Print_Area" localSheetId="3">'500 - Vedlejší rozpočtové...'!$C$4:$J$76,'500 - Vedlejší rozpočtové...'!$C$82:$J$104,'500 - Vedlejší rozpočtové...'!$C$110:$K$153</definedName>
    <definedName name="_xlnm.Print_Area" localSheetId="4">'Seznam figur'!$C$4:$G$143</definedName>
    <definedName name="_xlnm.Print_Titles" localSheetId="0">'Rekapitulace stavby'!$92:$92</definedName>
    <definedName name="_xlnm.Print_Titles" localSheetId="1">'101 - SO 101 Autobusová z...'!$124:$124</definedName>
    <definedName name="_xlnm.Print_Titles" localSheetId="2">'201 - SO 201 Opěrná stěna'!$125:$125</definedName>
    <definedName name="_xlnm.Print_Titles" localSheetId="3">'500 - Vedlejší rozpočtové...'!$122:$122</definedName>
    <definedName name="_xlnm.Print_Titles" localSheetId="4">'Seznam figur'!$9:$9</definedName>
  </definedNames>
  <calcPr fullCalcOnLoad="1"/>
</workbook>
</file>

<file path=xl/sharedStrings.xml><?xml version="1.0" encoding="utf-8"?>
<sst xmlns="http://schemas.openxmlformats.org/spreadsheetml/2006/main" count="5681" uniqueCount="1012">
  <si>
    <t>Export Komplet</t>
  </si>
  <si>
    <t/>
  </si>
  <si>
    <t>2.0</t>
  </si>
  <si>
    <t>ZAMOK</t>
  </si>
  <si>
    <t>False</t>
  </si>
  <si>
    <t>{2880b381-c358-4938-bcd0-8579db7820f2}</t>
  </si>
  <si>
    <t>0,01</t>
  </si>
  <si>
    <t>21</t>
  </si>
  <si>
    <t>12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</si>
  <si>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</si>
  <si>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</si>
  <si>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</si>
  <si>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</si>
  <si>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</si>
  <si>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Mesto1129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</si>
  <si>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</si>
  <si>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</si>
  <si>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Chodník na  ulice Solární</t>
  </si>
  <si>
    <t>KSO:</t>
  </si>
  <si>
    <t>CC-CZ:</t>
  </si>
  <si>
    <t>Místo:</t>
  </si>
  <si>
    <t>Valašské Meziříčí</t>
  </si>
  <si>
    <t>Datum:</t>
  </si>
  <si>
    <t>25. 10. 2023</t>
  </si>
  <si>
    <t>Zadavatel:</t>
  </si>
  <si>
    <t>IČ:</t>
  </si>
  <si>
    <t>Město Valašské Meziříčí</t>
  </si>
  <si>
    <t>DIČ:</t>
  </si>
  <si>
    <t>Uchazeč:</t>
  </si>
  <si>
    <t>Vyplň údaj</t>
  </si>
  <si>
    <t>Projektant:</t>
  </si>
  <si>
    <t>LZ-PROJEKT plus s.r.o.</t>
  </si>
  <si>
    <t>True</t>
  </si>
  <si>
    <t>Zpracovatel:</t>
  </si>
  <si>
    <t>Fajfrová Irena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</si>
  <si>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</si>
  <si>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</si>
  <si>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</si>
  <si>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</si>
  <si>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</si>
  <si>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</si>
  <si>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</si>
  <si>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</si>
  <si>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</si>
  <si>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</si>
  <si>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</si>
  <si>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</si>
  <si>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</si>
  <si>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</si>
  <si>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</si>
  <si>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</si>
  <si>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</si>
  <si>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</si>
  <si>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</si>
  <si>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</si>
  <si>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</si>
  <si>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</si>
  <si>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</si>
  <si>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</si>
  <si>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</si>
  <si>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</si>
  <si>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</si>
  <si>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</si>
  <si>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</si>
  <si>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</si>
  <si>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</si>
  <si>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</si>
  <si>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</si>
  <si>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</si>
  <si>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</si>
  <si>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</si>
  <si>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</si>
  <si>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</si>
  <si>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</si>
  <si>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</si>
  <si>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</si>
  <si>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</si>
  <si>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</si>
  <si>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</si>
  <si>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</si>
  <si>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</si>
  <si>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101</t>
  </si>
  <si>
    <t>SO 101 Autobusová zastávka a chodník</t>
  </si>
  <si>
    <t>STA</t>
  </si>
  <si>
    <t>1</t>
  </si>
  <si>
    <t>{e37644bd-b916-4319-881b-77790242c0b3}</t>
  </si>
  <si>
    <t>2</t>
  </si>
  <si>
    <t>201</t>
  </si>
  <si>
    <t>SO 201 Opěrná stěna</t>
  </si>
  <si>
    <t>{0582f030-c4a4-4d80-9e67-be64583ee7e0}</t>
  </si>
  <si>
    <t>500</t>
  </si>
  <si>
    <t>Vedlejší rozpočtové náklady</t>
  </si>
  <si>
    <t>{50a494b2-54e3-49d0-b14a-c8d18b3b34d9}</t>
  </si>
  <si>
    <t>j</t>
  </si>
  <si>
    <t>65</t>
  </si>
  <si>
    <t>n</t>
  </si>
  <si>
    <t>20</t>
  </si>
  <si>
    <t>KRYCÍ LIST SOUPISU PRACÍ</t>
  </si>
  <si>
    <t>o1</t>
  </si>
  <si>
    <t>68,143</t>
  </si>
  <si>
    <t>or</t>
  </si>
  <si>
    <t>266,667</t>
  </si>
  <si>
    <t>or1</t>
  </si>
  <si>
    <t>133</t>
  </si>
  <si>
    <t>p1</t>
  </si>
  <si>
    <t>6,48</t>
  </si>
  <si>
    <t>Objekt:</t>
  </si>
  <si>
    <t>p2</t>
  </si>
  <si>
    <t>1,44</t>
  </si>
  <si>
    <t>101 - SO 101 Autobusová zastávka a chodník</t>
  </si>
  <si>
    <t>r</t>
  </si>
  <si>
    <t>13,4</t>
  </si>
  <si>
    <t>3</t>
  </si>
  <si>
    <t>r1</t>
  </si>
  <si>
    <t>18,72</t>
  </si>
  <si>
    <t>s</t>
  </si>
  <si>
    <t>12,96</t>
  </si>
  <si>
    <t>sut1</t>
  </si>
  <si>
    <t>89,432</t>
  </si>
  <si>
    <t>sut2</t>
  </si>
  <si>
    <t>74,586</t>
  </si>
  <si>
    <t>z</t>
  </si>
  <si>
    <t>21,937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</si>
  <si>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</si>
  <si>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</si>
  <si>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</si>
  <si>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</si>
  <si>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</si>
  <si>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</si>
  <si>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</si>
  <si>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3 - Svislé a kompletní konstrukce</t>
  </si>
  <si>
    <t xml:space="preserve">    4 - Vodorovné konstrukce</t>
  </si>
  <si>
    <t xml:space="preserve">    5 - Komunikace pozemní</t>
  </si>
  <si>
    <t xml:space="preserve">    8 - Trubní vedení</t>
  </si>
  <si>
    <t xml:space="preserve">    9 - Ostatní konstrukce a práce, bourání</t>
  </si>
  <si>
    <t xml:space="preserve">    997 - Přesun sutě</t>
  </si>
  <si>
    <t xml:space="preserve">    998 - Přesun hmot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</si>
  <si>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</si>
  <si>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</si>
  <si>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</si>
  <si>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</si>
  <si>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</si>
  <si>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</si>
  <si>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</si>
  <si>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</si>
  <si>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</si>
  <si>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</si>
  <si>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</si>
  <si>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</si>
  <si>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</si>
  <si>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</si>
  <si>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</si>
  <si>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</si>
  <si>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</si>
  <si>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</si>
  <si>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113106134</t>
  </si>
  <si>
    <t>Rozebrání dlažeb ze zámkových dlaždic komunikací pro pěší strojně pl do 50 m2</t>
  </si>
  <si>
    <t>m2</t>
  </si>
  <si>
    <t>CS ÚRS 2023 02</t>
  </si>
  <si>
    <t>4</t>
  </si>
  <si>
    <t>348259321</t>
  </si>
  <si>
    <t>113106144</t>
  </si>
  <si>
    <t>Rozebrání dlažeb ze zámkových dlaždic komunikací pro pěší strojně pl přes 50 m2</t>
  </si>
  <si>
    <t>-1499205954</t>
  </si>
  <si>
    <t>113106271</t>
  </si>
  <si>
    <t>Rozebrání dlažeb vozovek ze zámkové dlažby s ložem z kameniva strojně pl přes 50 do 200 m2</t>
  </si>
  <si>
    <t>-957167600</t>
  </si>
  <si>
    <t>113107162</t>
  </si>
  <si>
    <t>Odstranění podkladu z kameniva drceného tl 200 mm strojně pl přes 50 do 200 m2</t>
  </si>
  <si>
    <t>1903656194</t>
  </si>
  <si>
    <t>5</t>
  </si>
  <si>
    <t>113107164</t>
  </si>
  <si>
    <t>Odstranění podkladu z kameniva drceného tl 400 mm strojně pl přes 50 do 200 m2</t>
  </si>
  <si>
    <t>1806383387</t>
  </si>
  <si>
    <t>6</t>
  </si>
  <si>
    <t>113107322</t>
  </si>
  <si>
    <t>Odstranění podkladu z kameniva drceného tl 200 mm strojně pl do 50 m2</t>
  </si>
  <si>
    <t>2109903379</t>
  </si>
  <si>
    <t>7</t>
  </si>
  <si>
    <t>113154114</t>
  </si>
  <si>
    <t>Frézování živičného krytu tl 100 mm pruh š 0,5 m pl do 500 m2 bez překážek v trase</t>
  </si>
  <si>
    <t>1108522600</t>
  </si>
  <si>
    <t>VV</t>
  </si>
  <si>
    <t>68+14</t>
  </si>
  <si>
    <t>8</t>
  </si>
  <si>
    <t>113201112</t>
  </si>
  <si>
    <t>Vytrhání obrub silničních ležatých</t>
  </si>
  <si>
    <t>m</t>
  </si>
  <si>
    <t>-315205179</t>
  </si>
  <si>
    <t>9</t>
  </si>
  <si>
    <t>113202111</t>
  </si>
  <si>
    <t>Vytrhání obrub krajníků obrubníků stojatých</t>
  </si>
  <si>
    <t>1200164713</t>
  </si>
  <si>
    <t>10+5+20+4+10+3+5+31+10</t>
  </si>
  <si>
    <t>10</t>
  </si>
  <si>
    <t>119003211</t>
  </si>
  <si>
    <t>Mobilní plotová zábrana s reflexním pásem výšky do 1,5 m pro zabezpečení výkopu zřízení</t>
  </si>
  <si>
    <t>-781910590</t>
  </si>
  <si>
    <t>11</t>
  </si>
  <si>
    <t>119003212</t>
  </si>
  <si>
    <t>Mobilní plotová zábrana s reflexním pásem výšky do 1,5 m pro zabezpečení výkopu odstranění</t>
  </si>
  <si>
    <t>-876449094</t>
  </si>
  <si>
    <t>121151103</t>
  </si>
  <si>
    <t>Sejmutí ornice plochy do 100 m2 tl vrstvy do 200 mm strojně</t>
  </si>
  <si>
    <t>-2008050293</t>
  </si>
  <si>
    <t>40,0/0,15</t>
  </si>
  <si>
    <t>13</t>
  </si>
  <si>
    <t>122252203</t>
  </si>
  <si>
    <t>Odkopávky a prokopávky nezapažené pro silnice a dálnice v hornině třídy těžitelnosti I objem do 100 m3 strojně</t>
  </si>
  <si>
    <t>m3</t>
  </si>
  <si>
    <t>-1139502201</t>
  </si>
  <si>
    <t>14</t>
  </si>
  <si>
    <t>132212111</t>
  </si>
  <si>
    <t>Hloubení rýh š do 800 mm v soudržných horninách třídy těžitelnosti I, skupiny 3 ručně</t>
  </si>
  <si>
    <t>CS ÚRS 2020 01</t>
  </si>
  <si>
    <t>17981764</t>
  </si>
  <si>
    <t>propoj.potrubí</t>
  </si>
  <si>
    <t>0,6*1,3*24,0</t>
  </si>
  <si>
    <t>15</t>
  </si>
  <si>
    <t>133254102</t>
  </si>
  <si>
    <t>Hloubení šachet zapažených v hornině třídy těžitelnosti I, skupiny 3 objem do 50 m3</t>
  </si>
  <si>
    <t>-97213149</t>
  </si>
  <si>
    <t>výkop pro UV</t>
  </si>
  <si>
    <t>s2</t>
  </si>
  <si>
    <t>1,2*1,2*1,8*5</t>
  </si>
  <si>
    <t>Součet</t>
  </si>
  <si>
    <t>16</t>
  </si>
  <si>
    <t>151101101</t>
  </si>
  <si>
    <t>Zřízení příložného pažení a rozepření stěn rýh hl do 2 m</t>
  </si>
  <si>
    <t>134988498</t>
  </si>
  <si>
    <t>r1/1,1*2</t>
  </si>
  <si>
    <t>17</t>
  </si>
  <si>
    <t>151101111</t>
  </si>
  <si>
    <t>Odstranění příložného pažení a rozepření stěn rýh hl do 2 m</t>
  </si>
  <si>
    <t>-149729200</t>
  </si>
  <si>
    <t>18</t>
  </si>
  <si>
    <t>151101201</t>
  </si>
  <si>
    <t>Zřízení příložného pažení stěn výkopu hl do 4 m</t>
  </si>
  <si>
    <t>954433436</t>
  </si>
  <si>
    <t>1,2*4*1,8*5</t>
  </si>
  <si>
    <t>19</t>
  </si>
  <si>
    <t>151101211</t>
  </si>
  <si>
    <t>Odstranění příložného pažení stěn hl do 4 m</t>
  </si>
  <si>
    <t>-956550792</t>
  </si>
  <si>
    <t>162651112</t>
  </si>
  <si>
    <t>Vodorovné přemístění do 5000 m výkopku/sypaniny z horniny třídy těžitelnosti I, skupiny 1 až 3</t>
  </si>
  <si>
    <t>681621867</t>
  </si>
  <si>
    <t>odvoz+dovoz zeminy a ornice na mezideponii</t>
  </si>
  <si>
    <t>z*2</t>
  </si>
  <si>
    <t>n*2</t>
  </si>
  <si>
    <t>or*0,15</t>
  </si>
  <si>
    <t>or1*0,15</t>
  </si>
  <si>
    <t>162751117</t>
  </si>
  <si>
    <t>Vodorovné přemístění do 10000 m výkopku/sypaniny z horniny třídy těžitelnosti I, skupiny 1 až 3</t>
  </si>
  <si>
    <t>-1813890323</t>
  </si>
  <si>
    <t>odvoz přebytečné zeminy</t>
  </si>
  <si>
    <t>j+r-n+r1+s-z</t>
  </si>
  <si>
    <t>22</t>
  </si>
  <si>
    <t>162751119</t>
  </si>
  <si>
    <t>Příplatek k vodorovnému přemístění výkopku/sypaniny z horniny třídy těžitelnosti I, skupiny 1 až 3 ZKD 1000 m přes 10000 m</t>
  </si>
  <si>
    <t>-84594934</t>
  </si>
  <si>
    <t>o1*5</t>
  </si>
  <si>
    <t>23</t>
  </si>
  <si>
    <t>167151101</t>
  </si>
  <si>
    <t>Nakládání výkopku z hornin třídy těžitelnosti I, skupiny 1 až 3 do 100 m3</t>
  </si>
  <si>
    <t>875485394</t>
  </si>
  <si>
    <t>dovoz zeminy a ornice z mezideponie</t>
  </si>
  <si>
    <t>n+or1*0,15+z</t>
  </si>
  <si>
    <t>24</t>
  </si>
  <si>
    <t>171152101</t>
  </si>
  <si>
    <t>Uložení sypaniny z hornin soudržných do násypů zhutněných silnic a dálnic</t>
  </si>
  <si>
    <t>-357809725</t>
  </si>
  <si>
    <t>20,0</t>
  </si>
  <si>
    <t>25</t>
  </si>
  <si>
    <t>171201231</t>
  </si>
  <si>
    <t>Poplatek za uložení zeminy a kamení na recyklační skládce (skládkovné) kód odpadu 17 05 04</t>
  </si>
  <si>
    <t>t</t>
  </si>
  <si>
    <t>-1762173668</t>
  </si>
  <si>
    <t>o1*2</t>
  </si>
  <si>
    <t>26</t>
  </si>
  <si>
    <t>171251201</t>
  </si>
  <si>
    <t>Uložení sypaniny na skládky nebo meziskládky</t>
  </si>
  <si>
    <t>-717303355</t>
  </si>
  <si>
    <t>27</t>
  </si>
  <si>
    <t>174151101</t>
  </si>
  <si>
    <t>Zásyp jam, šachet rýh nebo kolem objektů sypaninou se zhutněním</t>
  </si>
  <si>
    <t>182950142</t>
  </si>
  <si>
    <t>r1+s</t>
  </si>
  <si>
    <t>-p1-p2</t>
  </si>
  <si>
    <t>-0,45*0,45*1,8*5</t>
  </si>
  <si>
    <t>28</t>
  </si>
  <si>
    <t>175151101</t>
  </si>
  <si>
    <t>Obsypání potrubí strojně sypaninou bez prohození, uloženou do 3 m</t>
  </si>
  <si>
    <t>1681380539</t>
  </si>
  <si>
    <t>0,6*0,45*24,0</t>
  </si>
  <si>
    <t>29</t>
  </si>
  <si>
    <t>M</t>
  </si>
  <si>
    <t>58331351</t>
  </si>
  <si>
    <t>kamenivo těžené drobné frakce 0/4</t>
  </si>
  <si>
    <t>1310919108</t>
  </si>
  <si>
    <t>6,48*2 'Přepočtené koeficientem množství</t>
  </si>
  <si>
    <t>30</t>
  </si>
  <si>
    <t>181152302</t>
  </si>
  <si>
    <t>Úprava pláně pro silnice a dálnice v zářezech se zhutněním</t>
  </si>
  <si>
    <t>1146086154</t>
  </si>
  <si>
    <t>31</t>
  </si>
  <si>
    <t>181152302.1</t>
  </si>
  <si>
    <t>Úprava pláně pro silnice a dálnice v zářezech se zhutněním MIN.45 MPa</t>
  </si>
  <si>
    <t>-1238749312</t>
  </si>
  <si>
    <t>32</t>
  </si>
  <si>
    <t>181311103</t>
  </si>
  <si>
    <t>Rozprostření ornice tl vrstvy do 200 mm v rovině nebo ve svahu do 1:5 ručně</t>
  </si>
  <si>
    <t>-1278965880</t>
  </si>
  <si>
    <t>33</t>
  </si>
  <si>
    <t>181411131</t>
  </si>
  <si>
    <t>Založení parkového trávníku výsevem plochy do 1000 m2 v rovině a ve svahu do 1:5</t>
  </si>
  <si>
    <t>-833288500</t>
  </si>
  <si>
    <t>34</t>
  </si>
  <si>
    <t>00572410</t>
  </si>
  <si>
    <t>osivo směs travní parková</t>
  </si>
  <si>
    <t>kg</t>
  </si>
  <si>
    <t>1113719963</t>
  </si>
  <si>
    <t>35</t>
  </si>
  <si>
    <t>183403153</t>
  </si>
  <si>
    <t>Obdělání půdy hrabáním v rovině a svahu do 1:5</t>
  </si>
  <si>
    <t>-1884398447</t>
  </si>
  <si>
    <t>36</t>
  </si>
  <si>
    <t>183403161</t>
  </si>
  <si>
    <t>Obdělání půdy válením v rovině a svahu do 1:5</t>
  </si>
  <si>
    <t>-767753720</t>
  </si>
  <si>
    <t>37</t>
  </si>
  <si>
    <t>185804514</t>
  </si>
  <si>
    <t xml:space="preserve">Odplevelení </t>
  </si>
  <si>
    <t>-932742109</t>
  </si>
  <si>
    <t>Svislé a kompletní konstrukce</t>
  </si>
  <si>
    <t>38</t>
  </si>
  <si>
    <t>359901211</t>
  </si>
  <si>
    <t>Monitoring stoky jakékoli výšky na nové kanalizaci</t>
  </si>
  <si>
    <t>-433026956</t>
  </si>
  <si>
    <t>Vodorovné konstrukce</t>
  </si>
  <si>
    <t>39</t>
  </si>
  <si>
    <t>451572111</t>
  </si>
  <si>
    <t>Lože pod potrubí otevřený výkop z kameniva drobného těženého</t>
  </si>
  <si>
    <t>1644617393</t>
  </si>
  <si>
    <t>0,6*0,1*24,0</t>
  </si>
  <si>
    <t>40</t>
  </si>
  <si>
    <t>452112112</t>
  </si>
  <si>
    <t>Osazení betonových prstenců nebo rámů v do 100 mm pod poklopy a mříže</t>
  </si>
  <si>
    <t>kus</t>
  </si>
  <si>
    <t>1578116801</t>
  </si>
  <si>
    <t>41</t>
  </si>
  <si>
    <t>461211721</t>
  </si>
  <si>
    <t>Patka z lomového kamene pro dlažbu na sucho s vyspárováním cementovou maltou</t>
  </si>
  <si>
    <t>-1097250436</t>
  </si>
  <si>
    <t>"VO1"   (0,6+1,0)*0,5*0,9*2,0</t>
  </si>
  <si>
    <t>"VO2"   (0,6+1,0)*0,5*0,9*2,0</t>
  </si>
  <si>
    <t>42</t>
  </si>
  <si>
    <t>463211142</t>
  </si>
  <si>
    <t>Rovnanina objemu do 3 m3 z lomového kamene tříděného hmotnosti do 200 kg s urovnáním líce</t>
  </si>
  <si>
    <t>1724693929</t>
  </si>
  <si>
    <t>"VO1"   2,0*2,5*(0,9+0,5)*0,5</t>
  </si>
  <si>
    <t>"VO2"   2,0*2,9*(0,9+0,5)*0,5</t>
  </si>
  <si>
    <t>Komunikace pozemní</t>
  </si>
  <si>
    <t>43</t>
  </si>
  <si>
    <t>564831111</t>
  </si>
  <si>
    <t>Podklad ze štěrkodrtě ŠD tl 100 mm</t>
  </si>
  <si>
    <t>217205562</t>
  </si>
  <si>
    <t>pod obrubníky</t>
  </si>
  <si>
    <t>82,0*0,3</t>
  </si>
  <si>
    <t>(90+8+20)*0,45</t>
  </si>
  <si>
    <t>(24,0+4,0+4)*0,7</t>
  </si>
  <si>
    <t>44</t>
  </si>
  <si>
    <t>564861111</t>
  </si>
  <si>
    <t>Podklad ze štěrkodrtě ŠD tl 200 mm</t>
  </si>
  <si>
    <t>-1216084633</t>
  </si>
  <si>
    <t>45</t>
  </si>
  <si>
    <t>564962111</t>
  </si>
  <si>
    <t>Podklad z mechanicky zpevněného kameniva MZK tl 200 mm</t>
  </si>
  <si>
    <t>663767678</t>
  </si>
  <si>
    <t>tl.400mm</t>
  </si>
  <si>
    <t>155,0*2</t>
  </si>
  <si>
    <t>46</t>
  </si>
  <si>
    <t>573231111</t>
  </si>
  <si>
    <t>Postřik živičný spojovací ze silniční emulze v množství 0,70 kg/m2</t>
  </si>
  <si>
    <t>1171986242</t>
  </si>
  <si>
    <t>47</t>
  </si>
  <si>
    <t>577134111</t>
  </si>
  <si>
    <t>Asfaltový beton vrstva obrusná ACO 11 (ABS) tř. I tl 40 mm š do 3 m z nemodifikovaného asfaltu</t>
  </si>
  <si>
    <t>1889240626</t>
  </si>
  <si>
    <t>48</t>
  </si>
  <si>
    <t>577155112</t>
  </si>
  <si>
    <t>Asfaltový beton vrstva ložní ACL 16 (ABH) tl 60 mm š do 3 m z nemodifikovaného asfaltu</t>
  </si>
  <si>
    <t>-2114974493</t>
  </si>
  <si>
    <t>152*0,5</t>
  </si>
  <si>
    <t>49</t>
  </si>
  <si>
    <t>596211112</t>
  </si>
  <si>
    <t>Kladení dlažby z betonových zámkových dlaždic komunikací pro pěší s ložem z kameniva těženého nebo drceného tl. do 40 mm, s vyplněním spár s dvojitým hutněním, vibrováním a se smetením přebytečného materiálu na krajnici tl. 60 mm skupiny A, pro plochy pře</t>
  </si>
  <si>
    <t>1410894695</t>
  </si>
  <si>
    <t>"chodníková "      194,0</t>
  </si>
  <si>
    <t>"slepecká "         10,0</t>
  </si>
  <si>
    <t>"kontrastní "         10,0</t>
  </si>
  <si>
    <t>"bez sražené hrany "         8,0</t>
  </si>
  <si>
    <t>50</t>
  </si>
  <si>
    <t>PSB.14020700</t>
  </si>
  <si>
    <t>H-PROFIL 200x165x60 mm přírodní</t>
  </si>
  <si>
    <t>-2131882311</t>
  </si>
  <si>
    <t>222*1,05 'Přepočtené koeficientem množství</t>
  </si>
  <si>
    <t>51</t>
  </si>
  <si>
    <t>PSB.14020701</t>
  </si>
  <si>
    <t>H-PROFIL  200x165x60 mm barevná</t>
  </si>
  <si>
    <t>-547852613</t>
  </si>
  <si>
    <t>10*1,05 'Přepočtené koeficientem množství</t>
  </si>
  <si>
    <t>52</t>
  </si>
  <si>
    <t>59245222.1</t>
  </si>
  <si>
    <t>dlažba zámková tvaru H základní pro nevidomé 200x165x60mm barevná</t>
  </si>
  <si>
    <t>-535988752</t>
  </si>
  <si>
    <t>53</t>
  </si>
  <si>
    <t>59245021.1</t>
  </si>
  <si>
    <t xml:space="preserve">dlažba tvar čtverec betonová bez sražené hrany 200x200x60mm </t>
  </si>
  <si>
    <t>-1180074697</t>
  </si>
  <si>
    <t>8*1,05 'Přepočtené koeficientem množství</t>
  </si>
  <si>
    <t>54</t>
  </si>
  <si>
    <t>596211115</t>
  </si>
  <si>
    <t>Příplatek za kombinaci více než dvou barev u kladení betonových dlažeb pro pěší tl 60 mm skupiny A</t>
  </si>
  <si>
    <t>631801402</t>
  </si>
  <si>
    <t>10+10+8</t>
  </si>
  <si>
    <t>55</t>
  </si>
  <si>
    <t>596212212</t>
  </si>
  <si>
    <t>Kladení dlažby z betonových zámkových dlaždic pozemních komunikací s ložem z kameniva těženého nebo drceného tl. do 50 mm, s vyplněním spár, s dvojitým hutněním vibrováním a se smetením přebytečného materiálu na krajnici tl. 80 mm skupiny A, pro plochy př</t>
  </si>
  <si>
    <t>-838592405</t>
  </si>
  <si>
    <t>"chodníková "      148,0</t>
  </si>
  <si>
    <t>"slepecká "           4,0</t>
  </si>
  <si>
    <t>"bez sražené hrany "         3,0</t>
  </si>
  <si>
    <t>56</t>
  </si>
  <si>
    <t>PSB.14022600</t>
  </si>
  <si>
    <t>H-PROFIL  200x165x80 mm  přírodní</t>
  </si>
  <si>
    <t>-763872515</t>
  </si>
  <si>
    <t>148*1,05 'Přepočtené koeficientem množství</t>
  </si>
  <si>
    <t>57</t>
  </si>
  <si>
    <t>59245224.1</t>
  </si>
  <si>
    <t>dlažba zámková tvaru H základní pro nevidomé 20x165x80mm barevná</t>
  </si>
  <si>
    <t>-821891694</t>
  </si>
  <si>
    <t>4*1,05 'Přepočtené koeficientem množství</t>
  </si>
  <si>
    <t>58</t>
  </si>
  <si>
    <t>59245006.3</t>
  </si>
  <si>
    <t>tvárnice betonová bez sražené hrany 200x200x80mm</t>
  </si>
  <si>
    <t>1543759311</t>
  </si>
  <si>
    <t>3*1,05 'Přepočtené koeficientem množství</t>
  </si>
  <si>
    <t>59</t>
  </si>
  <si>
    <t>596212215</t>
  </si>
  <si>
    <t>Příplatek za kombinaci více než dvou barev u betonových dlažeb komunikací tl 80 mm skupiny A</t>
  </si>
  <si>
    <t>110194173</t>
  </si>
  <si>
    <t>4+3</t>
  </si>
  <si>
    <t>60</t>
  </si>
  <si>
    <t>599141111</t>
  </si>
  <si>
    <t>Vyplnění spár mezi silničními dílci živičnou zálivkou</t>
  </si>
  <si>
    <t>1411116630</t>
  </si>
  <si>
    <t>Trubní vedení</t>
  </si>
  <si>
    <t>61</t>
  </si>
  <si>
    <t>871315221</t>
  </si>
  <si>
    <t>Kanalizační potrubí z tvrdého PVC jednovrstvé tuhost třídy SN8 DN 160 vč.tvarovek</t>
  </si>
  <si>
    <t>476602244</t>
  </si>
  <si>
    <t>62</t>
  </si>
  <si>
    <t>8773951R1</t>
  </si>
  <si>
    <t>Napojení na stávající kanalizaci</t>
  </si>
  <si>
    <t>57722982</t>
  </si>
  <si>
    <t>63</t>
  </si>
  <si>
    <t>890411851</t>
  </si>
  <si>
    <t>Bourání šachet z prefabrikovaných skruží strojně obestavěného prostoru do 1,5 m3</t>
  </si>
  <si>
    <t>-1488437546</t>
  </si>
  <si>
    <t>demontáž UV</t>
  </si>
  <si>
    <t>0,6*0,6*1,8</t>
  </si>
  <si>
    <t>64</t>
  </si>
  <si>
    <t>895941302</t>
  </si>
  <si>
    <t>Osazení vpusti uliční DN 450 z betonových dílců dno s kalištěm</t>
  </si>
  <si>
    <t>-1938911529</t>
  </si>
  <si>
    <t>59223864</t>
  </si>
  <si>
    <t>prstenec pro uliční vpusť vyrovnávací betonový 390x60x130mm</t>
  </si>
  <si>
    <t>-1803306408</t>
  </si>
  <si>
    <t>66</t>
  </si>
  <si>
    <t>59223857</t>
  </si>
  <si>
    <t>skruž pro uliční vpusť horní betonová 450x295x50mm</t>
  </si>
  <si>
    <t>-259189911</t>
  </si>
  <si>
    <t>67</t>
  </si>
  <si>
    <t>59223854</t>
  </si>
  <si>
    <t>skruž pro uliční vpusť s výtokovým otvorem PVC betonová 450x350x50mm</t>
  </si>
  <si>
    <t>-1826984708</t>
  </si>
  <si>
    <t>68</t>
  </si>
  <si>
    <t>59223858</t>
  </si>
  <si>
    <t>skruž pro uliční vpusť horní betonová 450x570x50mm</t>
  </si>
  <si>
    <t>-621288327</t>
  </si>
  <si>
    <t>69</t>
  </si>
  <si>
    <t>PFB.1111005</t>
  </si>
  <si>
    <t>Dílce dešťové vpustě DN 450 TBV-Q 45/57</t>
  </si>
  <si>
    <t>605264202</t>
  </si>
  <si>
    <t>70</t>
  </si>
  <si>
    <t>59223852</t>
  </si>
  <si>
    <t>dno pro uliční vpusť s kalovou prohlubní betonové 450x300x50mm</t>
  </si>
  <si>
    <t>1941815248</t>
  </si>
  <si>
    <t>71</t>
  </si>
  <si>
    <t>895941313</t>
  </si>
  <si>
    <t>Osazení vpusti uliční DN 450 z betonových dílců skruž horní 295 mm</t>
  </si>
  <si>
    <t>-749329033</t>
  </si>
  <si>
    <t>72</t>
  </si>
  <si>
    <t>895941314</t>
  </si>
  <si>
    <t>Osazení vpusti uliční DN 450 z betonových dílců skruž horní 570 mm</t>
  </si>
  <si>
    <t>-420665707</t>
  </si>
  <si>
    <t>73</t>
  </si>
  <si>
    <t>895941323</t>
  </si>
  <si>
    <t>Osazení vpusti uliční DN 450 z betonových dílců skruž středová 570 mm</t>
  </si>
  <si>
    <t>729910836</t>
  </si>
  <si>
    <t>74</t>
  </si>
  <si>
    <t>895941331</t>
  </si>
  <si>
    <t>Osazení vpusti uliční DN 450 z betonových dílců skruž průběžná s výtokem</t>
  </si>
  <si>
    <t>135428403</t>
  </si>
  <si>
    <t>75</t>
  </si>
  <si>
    <t>899204112</t>
  </si>
  <si>
    <t>Osazení mříží litinových včetně rámů a košů na bahno pro třídu zatížení D400, E600</t>
  </si>
  <si>
    <t>879252824</t>
  </si>
  <si>
    <t>76</t>
  </si>
  <si>
    <t>55242320</t>
  </si>
  <si>
    <t>mříž vtoková litinová plochá 500x500mm</t>
  </si>
  <si>
    <t>1574229735</t>
  </si>
  <si>
    <t>77</t>
  </si>
  <si>
    <t>59223871</t>
  </si>
  <si>
    <t>koš vysoký pro uliční vpusti žárově Pz plech pro rám 500/500mm</t>
  </si>
  <si>
    <t>2123777502</t>
  </si>
  <si>
    <t>78</t>
  </si>
  <si>
    <t>899204211</t>
  </si>
  <si>
    <t>Demontáž mříží litinových včetně rámů hmotnosti přes 150 kg</t>
  </si>
  <si>
    <t>-2046822641</t>
  </si>
  <si>
    <t>Ostatní konstrukce a práce, bourání</t>
  </si>
  <si>
    <t>79</t>
  </si>
  <si>
    <t>914111111</t>
  </si>
  <si>
    <t>Montáž svislé dopravní značky do velikosti 1 m2 objímkami na sloupek nebo konzolu</t>
  </si>
  <si>
    <t>-1236491803</t>
  </si>
  <si>
    <t>80</t>
  </si>
  <si>
    <t>40445644</t>
  </si>
  <si>
    <t>informativní značky jiné IJ4a 500x500mm</t>
  </si>
  <si>
    <t>-1876606787</t>
  </si>
  <si>
    <t>81</t>
  </si>
  <si>
    <t>914435111.1</t>
  </si>
  <si>
    <t>Přemístění dopravní značky vč.nového základu</t>
  </si>
  <si>
    <t>-1679074847</t>
  </si>
  <si>
    <t>82</t>
  </si>
  <si>
    <t>914511112</t>
  </si>
  <si>
    <t>Montáž sloupku dopravních značek délky do 3,5 m s betonovým základem a patkou</t>
  </si>
  <si>
    <t>-1910529788</t>
  </si>
  <si>
    <t>83</t>
  </si>
  <si>
    <t>40445230</t>
  </si>
  <si>
    <t>sloupek pro dopravní značku Zn D 70mm v 3,5m</t>
  </si>
  <si>
    <t>1960175074</t>
  </si>
  <si>
    <t>84</t>
  </si>
  <si>
    <t>40445241</t>
  </si>
  <si>
    <t>patka pro sloupek Al D 70mm</t>
  </si>
  <si>
    <t>1833107084</t>
  </si>
  <si>
    <t>85</t>
  </si>
  <si>
    <t>40445257</t>
  </si>
  <si>
    <t>svorka upínací na sloupek D 70mm</t>
  </si>
  <si>
    <t>-1194468368</t>
  </si>
  <si>
    <t>86</t>
  </si>
  <si>
    <t>40445254</t>
  </si>
  <si>
    <t>víčko plastové na sloupek D 70mm</t>
  </si>
  <si>
    <t>-1475534204</t>
  </si>
  <si>
    <t>87</t>
  </si>
  <si>
    <t>915231116</t>
  </si>
  <si>
    <t>Vodorovné dopravní značení přechody pro chodce, šipky, symboly retroreflexní žlutý plast</t>
  </si>
  <si>
    <t>-1984072162</t>
  </si>
  <si>
    <t>"V11a"   12,0*2,5*2</t>
  </si>
  <si>
    <t>88</t>
  </si>
  <si>
    <t>915621111</t>
  </si>
  <si>
    <t>Předznačení vodorovného plošného značení</t>
  </si>
  <si>
    <t>270302746</t>
  </si>
  <si>
    <t>89</t>
  </si>
  <si>
    <t>916131213</t>
  </si>
  <si>
    <t>Osazení silničního obrubníku betonového stojatého s boční opěrou do lože z betonu prostého</t>
  </si>
  <si>
    <t>51899483</t>
  </si>
  <si>
    <t>90+8+20</t>
  </si>
  <si>
    <t>90</t>
  </si>
  <si>
    <t>59217031</t>
  </si>
  <si>
    <t>obrubník betonový silniční 1000x150x250mm</t>
  </si>
  <si>
    <t>-1175188352</t>
  </si>
  <si>
    <t>90*1,05 'Přepočtené koeficientem množství</t>
  </si>
  <si>
    <t>91</t>
  </si>
  <si>
    <t>59217029</t>
  </si>
  <si>
    <t>obrubník betonový silniční nájezdový 1000x150x150mm</t>
  </si>
  <si>
    <t>-2079723972</t>
  </si>
  <si>
    <t>20*1,05 'Přepočtené koeficientem množství</t>
  </si>
  <si>
    <t>92</t>
  </si>
  <si>
    <t>59217030</t>
  </si>
  <si>
    <t>obrubník betonový silniční přechodový 1000x150x150-250mm</t>
  </si>
  <si>
    <t>886378030</t>
  </si>
  <si>
    <t>93</t>
  </si>
  <si>
    <t>916231213</t>
  </si>
  <si>
    <t>Osazení chodníkového obrubníku betonového stojatého s boční opěrou do lože z betonu prostého</t>
  </si>
  <si>
    <t>1779694580</t>
  </si>
  <si>
    <t>94</t>
  </si>
  <si>
    <t>59217017</t>
  </si>
  <si>
    <t>obrubník betonový chodníkový 1000x100x250mm</t>
  </si>
  <si>
    <t>1137307965</t>
  </si>
  <si>
    <t>82*1,05 'Přepočtené koeficientem množství</t>
  </si>
  <si>
    <t>95</t>
  </si>
  <si>
    <t>916431111</t>
  </si>
  <si>
    <t>Osazení bezbariérového betonového obrubníku do betonového lože tl 150 mm</t>
  </si>
  <si>
    <t>672968404</t>
  </si>
  <si>
    <t>24+4+4</t>
  </si>
  <si>
    <t>96</t>
  </si>
  <si>
    <t>59217041.2</t>
  </si>
  <si>
    <t>obrubník betonový bezbariérový přímý  400/330/1000</t>
  </si>
  <si>
    <t>903007844</t>
  </si>
  <si>
    <t>24*1,01 'Přepočtené koeficientem množství</t>
  </si>
  <si>
    <t>97</t>
  </si>
  <si>
    <t>59217040.3</t>
  </si>
  <si>
    <t>obrubník betonový bezbariérový náběhový  330-310/1000</t>
  </si>
  <si>
    <t>-1143183046</t>
  </si>
  <si>
    <t>4*1,01 'Přepočtené koeficientem množství</t>
  </si>
  <si>
    <t>98</t>
  </si>
  <si>
    <t>59217040.4</t>
  </si>
  <si>
    <t>obrubník betonový bezbariérový přechodový  310-250/1000</t>
  </si>
  <si>
    <t>1052160628</t>
  </si>
  <si>
    <t>99</t>
  </si>
  <si>
    <t>916991121</t>
  </si>
  <si>
    <t>Lože pod obrubníky, krajníky nebo obruby z dlažebních kostek z betonu prostého</t>
  </si>
  <si>
    <t>-286600638</t>
  </si>
  <si>
    <t>obrubníky</t>
  </si>
  <si>
    <t>82,0*0,3*0,1</t>
  </si>
  <si>
    <t>(90,0+8+20)*0,45*0,15</t>
  </si>
  <si>
    <t>(24,0+4,0+4)*0,7*0,15</t>
  </si>
  <si>
    <t>100</t>
  </si>
  <si>
    <t>919726123</t>
  </si>
  <si>
    <t>Geotextilie pro ochranu, separaci a filtraci netkaná měrná hmotnost do 500 g/m2</t>
  </si>
  <si>
    <t>608707882</t>
  </si>
  <si>
    <t>919735112</t>
  </si>
  <si>
    <t>Řezání stávajícího živičného krytu hl do 100 mm</t>
  </si>
  <si>
    <t>1789065039</t>
  </si>
  <si>
    <t>102</t>
  </si>
  <si>
    <t>9269R001</t>
  </si>
  <si>
    <t>Montáž + dodávka přístřešku pro zastávky,podrobný popis technická zpráva,vč.základů,zemních prací,kotvení a všech doplňků</t>
  </si>
  <si>
    <t>186587098</t>
  </si>
  <si>
    <t>103</t>
  </si>
  <si>
    <t>935932314.1</t>
  </si>
  <si>
    <t>Odvodňovací  žlab tř.B125 vnitřní š 100 mm s roštem vč.napojovacího dílce,ukončení</t>
  </si>
  <si>
    <t>-184821412</t>
  </si>
  <si>
    <t>104</t>
  </si>
  <si>
    <t>966006132</t>
  </si>
  <si>
    <t>Odstranění značek dopravních nebo orientačních se sloupky s betonovými patkami</t>
  </si>
  <si>
    <t>918957222</t>
  </si>
  <si>
    <t>997</t>
  </si>
  <si>
    <t>Přesun sutě</t>
  </si>
  <si>
    <t>105</t>
  </si>
  <si>
    <t>997221551</t>
  </si>
  <si>
    <t>Vodorovná doprava suti ze sypkých materiálů do 1 km</t>
  </si>
  <si>
    <t>-1186688471</t>
  </si>
  <si>
    <t>106</t>
  </si>
  <si>
    <t>997221559</t>
  </si>
  <si>
    <t>Příplatek ZKD 1 km u vodorovné dopravy suti ze sypkých materiálů</t>
  </si>
  <si>
    <t>926649643</t>
  </si>
  <si>
    <t>sut1*14</t>
  </si>
  <si>
    <t>107</t>
  </si>
  <si>
    <t>997221561</t>
  </si>
  <si>
    <t>Vodorovná doprava suti z kusových materiálů do 1 km</t>
  </si>
  <si>
    <t>-990349054</t>
  </si>
  <si>
    <t>164,018-sut1</t>
  </si>
  <si>
    <t>108</t>
  </si>
  <si>
    <t>997221569</t>
  </si>
  <si>
    <t>Příplatek ZKD 1 km u vodorovné dopravy suti z kusových materiálů</t>
  </si>
  <si>
    <t>1769943267</t>
  </si>
  <si>
    <t>sut2*14</t>
  </si>
  <si>
    <t>109</t>
  </si>
  <si>
    <t>997221611</t>
  </si>
  <si>
    <t>Nakládání suti na dopravní prostředky pro vodorovnou dopravu</t>
  </si>
  <si>
    <t>-1219958124</t>
  </si>
  <si>
    <t>110</t>
  </si>
  <si>
    <t>997221625</t>
  </si>
  <si>
    <t>Poplatek za uložení na skládce (skládkovné) stavebního odpadu železobetonového kód odpadu 17 01 01</t>
  </si>
  <si>
    <t>1834616531</t>
  </si>
  <si>
    <t>111</t>
  </si>
  <si>
    <t>997221645</t>
  </si>
  <si>
    <t>Poplatek za uložení na skládce (skládkovné) odpadu asfaltového bez dehtu kód odpadu 17 03 02</t>
  </si>
  <si>
    <t>-754043299</t>
  </si>
  <si>
    <t>112</t>
  </si>
  <si>
    <t>997221873</t>
  </si>
  <si>
    <t>Poplatek za uložení stavebního odpadu na recyklační skládce (skládkovné) zeminy a kamení zatříděného do Katalogu odpadů pod kódem 17 05 04</t>
  </si>
  <si>
    <t>46534538</t>
  </si>
  <si>
    <t>sut1-20,992</t>
  </si>
  <si>
    <t>998</t>
  </si>
  <si>
    <t>Přesun hmot</t>
  </si>
  <si>
    <t>113</t>
  </si>
  <si>
    <t>998223011</t>
  </si>
  <si>
    <t>Přesun hmot pro pozemní komunikace s krytem dlážděným</t>
  </si>
  <si>
    <t>1671129578</t>
  </si>
  <si>
    <t>185,565</t>
  </si>
  <si>
    <t>180</t>
  </si>
  <si>
    <t>170</t>
  </si>
  <si>
    <t>270</t>
  </si>
  <si>
    <t>201 - SO 201 Opěrná stěna</t>
  </si>
  <si>
    <t xml:space="preserve">    2 - Zakládání</t>
  </si>
  <si>
    <t>PSV - Práce a dodávky PSV</t>
  </si>
  <si>
    <t xml:space="preserve">    711 - Izolace proti vodě, vlhkosti a plynům</t>
  </si>
  <si>
    <t xml:space="preserve">    789 - Povrchové úpravy ocelových konstrukcí a technologických zařízení</t>
  </si>
  <si>
    <t>111211231</t>
  </si>
  <si>
    <t>Snesení listnatého klestu D do 30 cm ve svahu do 1:3</t>
  </si>
  <si>
    <t>620582405</t>
  </si>
  <si>
    <t>111211232</t>
  </si>
  <si>
    <t>Snesení listnatého klestu D přes 30 cm ve svahu do 1:3</t>
  </si>
  <si>
    <t>82495842</t>
  </si>
  <si>
    <t>1+2</t>
  </si>
  <si>
    <t>112101101</t>
  </si>
  <si>
    <t>Odstranění stromů listnatých průměru kmene do 300 mm</t>
  </si>
  <si>
    <t>-118714239</t>
  </si>
  <si>
    <t>112101102</t>
  </si>
  <si>
    <t>Odstranění stromů listnatých průměru kmene do 500 mm</t>
  </si>
  <si>
    <t>-1104119874</t>
  </si>
  <si>
    <t>112101105</t>
  </si>
  <si>
    <t>Odstranění stromů listnatých průměru kmene do 1100 mm</t>
  </si>
  <si>
    <t>-841884558</t>
  </si>
  <si>
    <t>"dvojkmen 500+600"  1</t>
  </si>
  <si>
    <t>112111111</t>
  </si>
  <si>
    <t>Spálení větví všech druhů stromů</t>
  </si>
  <si>
    <t>1157609461</t>
  </si>
  <si>
    <t>7+1+2</t>
  </si>
  <si>
    <t>112251211</t>
  </si>
  <si>
    <t>Odstranění pařezů rovině nebo na svahu do 1:5 odfrézováním do hloubky 0,2 m</t>
  </si>
  <si>
    <t>647747549</t>
  </si>
  <si>
    <t>1,0*7</t>
  </si>
  <si>
    <t>112251221</t>
  </si>
  <si>
    <t>Odstranění pařezů rovině nebo na svahu do 1:5 odfrézováním do hloubky 0,5 m</t>
  </si>
  <si>
    <t>-1706880653</t>
  </si>
  <si>
    <t>1,5+3,0</t>
  </si>
  <si>
    <t>-204377921</t>
  </si>
  <si>
    <t>-1624566141</t>
  </si>
  <si>
    <t>-1237841752</t>
  </si>
  <si>
    <t>27,0/0,15</t>
  </si>
  <si>
    <t>122911111</t>
  </si>
  <si>
    <t>Odstranění vyfrézované dřevní hmoty hloubky do 0,2 m v rovině nebo na svahu do 1:5</t>
  </si>
  <si>
    <t>1473606769</t>
  </si>
  <si>
    <t>1. V cenách jsou započteny i náklady na naložení dřevní drti promíchané se zeminou na dopravní prostředek, odvoz na vzdálenost do 20 km a její složení</t>
  </si>
  <si>
    <t>122911121</t>
  </si>
  <si>
    <t>Odstranění vyfrézované dřevní hmoty hloubky do 0,5 m v rovině nebo na svahu do 1:5</t>
  </si>
  <si>
    <t>-335510373</t>
  </si>
  <si>
    <t>4,5</t>
  </si>
  <si>
    <t>131111333</t>
  </si>
  <si>
    <t>Vrtání jamek pro plotové sloupky D do 300 mm - ručně s motorovým vrtákem</t>
  </si>
  <si>
    <t>1210671389</t>
  </si>
  <si>
    <t>patky pro zábradlí</t>
  </si>
  <si>
    <t>0,8*10</t>
  </si>
  <si>
    <t>131251104</t>
  </si>
  <si>
    <t>Hloubení jam nezapažených v hornině třídy těžitelnosti I, skupiny 3 objem do 500 m3 strojně</t>
  </si>
  <si>
    <t>-1429231549</t>
  </si>
  <si>
    <t>270,0</t>
  </si>
  <si>
    <t>162201401</t>
  </si>
  <si>
    <t>Vodorovné přemístění větví stromů listnatých do 1 km D kmene do 300 mm</t>
  </si>
  <si>
    <t>-1245236935</t>
  </si>
  <si>
    <t>162201402</t>
  </si>
  <si>
    <t>Vodorovné přemístění větví stromů listnatých do 1 km D kmene do 500 mm</t>
  </si>
  <si>
    <t>-1289661748</t>
  </si>
  <si>
    <t>162201403</t>
  </si>
  <si>
    <t>Vodorovné přemístění větví stromů listnatých do 1 km D kmene do 700 mm</t>
  </si>
  <si>
    <t>-122865647</t>
  </si>
  <si>
    <t>162201411</t>
  </si>
  <si>
    <t>Vodorovné přemístění kmenů stromů listnatých do 1 km D kmene do 300 mm</t>
  </si>
  <si>
    <t>1645755793</t>
  </si>
  <si>
    <t>162201412</t>
  </si>
  <si>
    <t>Vodorovné přemístění kmenů stromů listnatých do 1 km D kmene do 500 mm</t>
  </si>
  <si>
    <t>-1221648352</t>
  </si>
  <si>
    <t>162201413</t>
  </si>
  <si>
    <t>Vodorovné přemístění kmenů stromů listnatých do 1 km D kmene do 700 mm</t>
  </si>
  <si>
    <t>1220149206</t>
  </si>
  <si>
    <t>162301931</t>
  </si>
  <si>
    <t>Příplatek k vodorovnému přemístění větví stromů listnatých D kmene do 300 mm ZKD 1 km</t>
  </si>
  <si>
    <t>-1567139974</t>
  </si>
  <si>
    <t>7*4</t>
  </si>
  <si>
    <t>162301932</t>
  </si>
  <si>
    <t>Příplatek k vodorovnému přemístění větví stromů listnatých D kmene do 500 mm ZKD 1 km</t>
  </si>
  <si>
    <t>2057192008</t>
  </si>
  <si>
    <t>1*4</t>
  </si>
  <si>
    <t>162301933</t>
  </si>
  <si>
    <t>Příplatek k vodorovnému přemístění větví stromů listnatých D kmene do 700 mm ZKD 1 km</t>
  </si>
  <si>
    <t>333192120</t>
  </si>
  <si>
    <t>2*4</t>
  </si>
  <si>
    <t>162301951</t>
  </si>
  <si>
    <t>Příplatek k vodorovnému přemístění kmenů stromů listnatých D kmene do 300 mm ZKD 1 km</t>
  </si>
  <si>
    <t>1443386787</t>
  </si>
  <si>
    <t>162301952</t>
  </si>
  <si>
    <t>Příplatek k vodorovnému přemístění kmenů stromů listnatých D kmene do 500 mm ZKD 1 km</t>
  </si>
  <si>
    <t>-1967136185</t>
  </si>
  <si>
    <t>162301953</t>
  </si>
  <si>
    <t>Příplatek k vodorovnému přemístění kmenů stromů listnatých D kmene do 700 mm ZKD 1 km</t>
  </si>
  <si>
    <t>1855141458</t>
  </si>
  <si>
    <t>940290358</t>
  </si>
  <si>
    <t>-1211209440</t>
  </si>
  <si>
    <t>v-z+3,14*0,15*0,15*0,8*10</t>
  </si>
  <si>
    <t>1156147018</t>
  </si>
  <si>
    <t>-713401761</t>
  </si>
  <si>
    <t>-1816295554</t>
  </si>
  <si>
    <t>-767124821</t>
  </si>
  <si>
    <t>174111111</t>
  </si>
  <si>
    <t>Zásyp jam po vyfrézovaných pařezech hloubky do 0,2 m v rovině nebo na svahu do 1:5</t>
  </si>
  <si>
    <t>-766914770</t>
  </si>
  <si>
    <t>58331200</t>
  </si>
  <si>
    <t>štěrkopísek netříděný zásypový materiál</t>
  </si>
  <si>
    <t>321597662</t>
  </si>
  <si>
    <t>7*0,42 'Přepočtené koeficientem množství</t>
  </si>
  <si>
    <t>174111121</t>
  </si>
  <si>
    <t>Zásyp jam po vyfrézovaných pařezech hloubky do 0,5 m v rovině nebo na svahu do 1:5</t>
  </si>
  <si>
    <t>-2138716529</t>
  </si>
  <si>
    <t>2005256575</t>
  </si>
  <si>
    <t>4,5*0,7 'Přepočtené koeficientem množství</t>
  </si>
  <si>
    <t>-1087400705</t>
  </si>
  <si>
    <t>85,0</t>
  </si>
  <si>
    <t>111811624</t>
  </si>
  <si>
    <t>170,0</t>
  </si>
  <si>
    <t>1934797482</t>
  </si>
  <si>
    <t>1708405008</t>
  </si>
  <si>
    <t>-62776927</t>
  </si>
  <si>
    <t>1373741465</t>
  </si>
  <si>
    <t>Odplevelení souvislých keřových skupin v rovině a svahu do 1:5</t>
  </si>
  <si>
    <t>-1130450934</t>
  </si>
  <si>
    <t>Zakládání</t>
  </si>
  <si>
    <t>212752102</t>
  </si>
  <si>
    <t>Trativod z drenážních trubek korugovaných PE-HD SN 4 perforace 360° včetně lože otevřený výkop DN 150 pro liniové stavby</t>
  </si>
  <si>
    <t>-1452345283</t>
  </si>
  <si>
    <t>275313811</t>
  </si>
  <si>
    <t>Základové patky z betonu tř. C 25/30</t>
  </si>
  <si>
    <t>1490000684</t>
  </si>
  <si>
    <t>3,14*0,15*0,15*0,8*10*1,035</t>
  </si>
  <si>
    <t>311351911</t>
  </si>
  <si>
    <t>Příplatek k cenám bednění nosných nadzákladových zdí za pohledový beton</t>
  </si>
  <si>
    <t>31440539</t>
  </si>
  <si>
    <t>(66,057+0,2)*2*1,8</t>
  </si>
  <si>
    <t>(3,332+0,2)*2*(1,8+2,7)*0,5</t>
  </si>
  <si>
    <t>327313216</t>
  </si>
  <si>
    <t>Opěrné zdi a valy z betonu prostého tř. C 16/20</t>
  </si>
  <si>
    <t>600141347</t>
  </si>
  <si>
    <t>podkladní beton</t>
  </si>
  <si>
    <t>66,057*1,0*0,1</t>
  </si>
  <si>
    <t>3,332*0,6*0,1</t>
  </si>
  <si>
    <t>327323127</t>
  </si>
  <si>
    <t>Opěrné zdi a valy ze ŽB tř. C 25/30</t>
  </si>
  <si>
    <t>537479723</t>
  </si>
  <si>
    <t>66,057*1,0*0,3</t>
  </si>
  <si>
    <t>3,332*0,6*0,3</t>
  </si>
  <si>
    <t>327323127.1</t>
  </si>
  <si>
    <t>Opěrné zdi a valy ze ŽB tř. C 25/30 - pohledový beton</t>
  </si>
  <si>
    <t>71360163</t>
  </si>
  <si>
    <t>66,057*0,2*1,8</t>
  </si>
  <si>
    <t>3,332*0,2*(1,8+2,7)*0,5</t>
  </si>
  <si>
    <t>327351211</t>
  </si>
  <si>
    <t>Bednění opěrných zdí a valů svislých i skloněných zřízení</t>
  </si>
  <si>
    <t>831951519</t>
  </si>
  <si>
    <t>(66,057+1,0)*2*0,4</t>
  </si>
  <si>
    <t>(3,332+0,6)*2*0,4</t>
  </si>
  <si>
    <t>327351221</t>
  </si>
  <si>
    <t>Bednění opěrných zdí a valů svislých i skloněných odstranění</t>
  </si>
  <si>
    <t>291173583</t>
  </si>
  <si>
    <t>327361006</t>
  </si>
  <si>
    <t>Výztuž opěrných zdí a valů D 12 mm z betonářské oceli 10 505</t>
  </si>
  <si>
    <t>1114652369</t>
  </si>
  <si>
    <t>801*0,001</t>
  </si>
  <si>
    <t>327361040</t>
  </si>
  <si>
    <t>Výztuž opěrných zdí a valů ze svařovaných sítí</t>
  </si>
  <si>
    <t>-1195016697</t>
  </si>
  <si>
    <t>3732,9*0,001</t>
  </si>
  <si>
    <t>327501111</t>
  </si>
  <si>
    <t>Výplň za opěrami a protimrazové klíny z kameniva drceného nebo těženého</t>
  </si>
  <si>
    <t>-1363698926</t>
  </si>
  <si>
    <t>850315121.1</t>
  </si>
  <si>
    <t>Osazení + dodávka prefa výtokové čelo pro vyústění drenáže TBM-Q 600/600-170</t>
  </si>
  <si>
    <t>1100280902</t>
  </si>
  <si>
    <t>911121111</t>
  </si>
  <si>
    <t>Montáž zábradlí ocelového přichyceného vruty do betonového podkladu</t>
  </si>
  <si>
    <t>744514697</t>
  </si>
  <si>
    <t>70,0+10,0</t>
  </si>
  <si>
    <t>5531R001</t>
  </si>
  <si>
    <t>Zámečnické konstrukce</t>
  </si>
  <si>
    <t>1510299972</t>
  </si>
  <si>
    <t>931991212</t>
  </si>
  <si>
    <t>Výplň dilatačních spár z lehčených plastů tl 30 mm</t>
  </si>
  <si>
    <t>-715546189</t>
  </si>
  <si>
    <t>(1,0*0,3+1,8*0,2)*12</t>
  </si>
  <si>
    <t>998153131</t>
  </si>
  <si>
    <t>Přesun hmot pro samostatné zdi a valy zděné z cihel, kamene, tvárnic nebo monolitické v do 12 m</t>
  </si>
  <si>
    <t>1732506286</t>
  </si>
  <si>
    <t>PSV</t>
  </si>
  <si>
    <t>Práce a dodávky PSV</t>
  </si>
  <si>
    <t>711</t>
  </si>
  <si>
    <t>Izolace proti vodě, vlhkosti a plynům</t>
  </si>
  <si>
    <t>711113127</t>
  </si>
  <si>
    <t>Izolace proti vlhkosti svislá za studena těsnicí stěrkou jednosložkovou na bázi cementu</t>
  </si>
  <si>
    <t>-1924466671</t>
  </si>
  <si>
    <t>nátěr opěrné stěny</t>
  </si>
  <si>
    <t>(66,057+1,0)*2*0,3</t>
  </si>
  <si>
    <t>66,057*(1,0-0,2)</t>
  </si>
  <si>
    <t>-66,057*1,1</t>
  </si>
  <si>
    <t>(3,332+0,6)*2*0,3</t>
  </si>
  <si>
    <t>-3,332*1,1</t>
  </si>
  <si>
    <t>3,332*(0,6-0,2)</t>
  </si>
  <si>
    <t>711161215</t>
  </si>
  <si>
    <t>Izolace proti zemní vlhkosti nopovou fólií svislá, nopek v 20,0 mm, tl do 1,0 mm</t>
  </si>
  <si>
    <t>1212295232</t>
  </si>
  <si>
    <t>998711201</t>
  </si>
  <si>
    <t>Přesun hmot procentní pro izolace proti vodě, vlhkosti a plynům v objektech v do 6 m</t>
  </si>
  <si>
    <t>%</t>
  </si>
  <si>
    <t>2078012389</t>
  </si>
  <si>
    <t>789</t>
  </si>
  <si>
    <t>Povrchové úpravy ocelových konstrukcí a technologických zařízení</t>
  </si>
  <si>
    <t>789222522</t>
  </si>
  <si>
    <t>Otryskání abrazivem ze strusky ocelových kcí třídy II stupeň zarezavění B stupeň přípravy Sa 2 1/2</t>
  </si>
  <si>
    <t>1772948376</t>
  </si>
  <si>
    <t>"zábradlí"</t>
  </si>
  <si>
    <t>80,0*1,0*1,5</t>
  </si>
  <si>
    <t>789421532</t>
  </si>
  <si>
    <t>Žárové stříkání ocelových konstrukcí třídy II ZnAl 100 um</t>
  </si>
  <si>
    <t>1270514043</t>
  </si>
  <si>
    <t>500 - Vedlejší rozpočtové náklady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</si>
  <si>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</si>
  <si>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</si>
  <si>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</si>
  <si>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</si>
  <si>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 xml:space="preserve">    VRN5 - Finanční náklady</t>
  </si>
  <si>
    <t xml:space="preserve">    VRN7 - Provozní vlivy</t>
  </si>
  <si>
    <t xml:space="preserve">    VRN9 - Ostatní náklady</t>
  </si>
  <si>
    <t>VRN</t>
  </si>
  <si>
    <t>VRN1</t>
  </si>
  <si>
    <t>Průzkumné, geodetické a projektové práce</t>
  </si>
  <si>
    <t>012103000</t>
  </si>
  <si>
    <t>vytyčení stavby</t>
  </si>
  <si>
    <t>kpl</t>
  </si>
  <si>
    <t>1024</t>
  </si>
  <si>
    <t>1591616460</t>
  </si>
  <si>
    <t>012103001</t>
  </si>
  <si>
    <t>zajištění vytyčení hranic sousedních pozemků</t>
  </si>
  <si>
    <t>-1337138629</t>
  </si>
  <si>
    <t>012103002</t>
  </si>
  <si>
    <t xml:space="preserve">zajištění nových vyjádření správců sítí v těch případech, kde je původní propadlé </t>
  </si>
  <si>
    <t>1435222953</t>
  </si>
  <si>
    <t>012103003</t>
  </si>
  <si>
    <t>vytyčení inženýrských sítí a seznámení pracovníků s jejich vedením</t>
  </si>
  <si>
    <t>164546425</t>
  </si>
  <si>
    <t>012303000</t>
  </si>
  <si>
    <t>zaměření skutečného provedení stavby na podkladě aktuální katastrální mapy – 4x v tištěné podobě a 1x v digitální podobě ve formátu PDF včetně protokolu o akceptaci zakázky</t>
  </si>
  <si>
    <t>763665422</t>
  </si>
  <si>
    <t>012403000</t>
  </si>
  <si>
    <t>geometrický plán dokončené stavby, GP pro vymezení rozsahu věcného břemene a GP pro rozdělení pozemků, apod., v tištěné podobě dle potřeby, min. však 6</t>
  </si>
  <si>
    <t>477898058</t>
  </si>
  <si>
    <t>013254000</t>
  </si>
  <si>
    <t>dokumentace skutečného provedení stavby – 4x v tištěné podobě a 1x v digitální podobě ve formátu PDF</t>
  </si>
  <si>
    <t>776369121</t>
  </si>
  <si>
    <t>013254001</t>
  </si>
  <si>
    <t>doklad o vytyčení stavby</t>
  </si>
  <si>
    <t>988633616</t>
  </si>
  <si>
    <t>VRN3</t>
  </si>
  <si>
    <t>Zařízení staveniště</t>
  </si>
  <si>
    <t>031103000</t>
  </si>
  <si>
    <t>vybudování, zprovoznění, vlastní provoz, údržba, likvidace a vyklizení zařízení staveniště</t>
  </si>
  <si>
    <t>1753404940</t>
  </si>
  <si>
    <t>032803000</t>
  </si>
  <si>
    <t>spotřeba médií (např. energií vody)</t>
  </si>
  <si>
    <t>2055685049</t>
  </si>
  <si>
    <t>034002000</t>
  </si>
  <si>
    <t>zabezpečení bezpečnosti a hygieny práce</t>
  </si>
  <si>
    <t>371781664</t>
  </si>
  <si>
    <t>034002001</t>
  </si>
  <si>
    <t>opatření k ochraně životního prostředí</t>
  </si>
  <si>
    <t>-976974632</t>
  </si>
  <si>
    <t>034503000</t>
  </si>
  <si>
    <t>výroba a osazení v místě stavby informační tabule o stavbě s logem Města Valašské Meziříčí a v případě dotační akce s logem poskytovatele dotace, příspěvku</t>
  </si>
  <si>
    <t>1942851822</t>
  </si>
  <si>
    <t>039103000</t>
  </si>
  <si>
    <t>likvidaci odpadů včetně poplatků</t>
  </si>
  <si>
    <t>-607127290</t>
  </si>
  <si>
    <t>039103001</t>
  </si>
  <si>
    <t>protokol o řádném provedení stavby dle schválené projektové dokumentace</t>
  </si>
  <si>
    <t>1440011264</t>
  </si>
  <si>
    <t>039103002</t>
  </si>
  <si>
    <t>doklad o nakládání s odpady</t>
  </si>
  <si>
    <t>-738353060</t>
  </si>
  <si>
    <t>VRN4</t>
  </si>
  <si>
    <t>Inženýrská činnost</t>
  </si>
  <si>
    <t>043134000</t>
  </si>
  <si>
    <t>protokol o statických zatěžovacích zkouškách</t>
  </si>
  <si>
    <t>-1938114445</t>
  </si>
  <si>
    <t>049303001</t>
  </si>
  <si>
    <t>účast na řízení stavebního úřadu o užívání dokončené stavby, případně o vydání kolaudačního souhlasu a odstranění případných vad zjištěných stavebním úřadem v daném řízení</t>
  </si>
  <si>
    <t>-1600010209</t>
  </si>
  <si>
    <t>VRN5</t>
  </si>
  <si>
    <t>Finanční náklady</t>
  </si>
  <si>
    <t>051303000</t>
  </si>
  <si>
    <t>pojištění stavby, díla a oso</t>
  </si>
  <si>
    <t>1866078712</t>
  </si>
  <si>
    <t>VRN7</t>
  </si>
  <si>
    <t>Provozní vlivy</t>
  </si>
  <si>
    <t>072002000</t>
  </si>
  <si>
    <t>zajištění potřebných povolení k realizaci stavby (zvláštní užívání komunikace, přechodné dopravní značení, uzavírky a objížďky, apod., včetně všech poplatků s tímto spojených) a montáž a demontáž přechodného dopravního značení</t>
  </si>
  <si>
    <t>-310504878</t>
  </si>
  <si>
    <t>VRN9</t>
  </si>
  <si>
    <t>Ostatní náklady</t>
  </si>
  <si>
    <t>0921030R1</t>
  </si>
  <si>
    <t xml:space="preserve">informování o zahájení stavby dotčené orgány a správce sítí v souladu s jejich vyjádřeními a stanovisky a plnění ostatních požadavků z nich vyplývajících </t>
  </si>
  <si>
    <t>-948734390</t>
  </si>
  <si>
    <t>0921030R4</t>
  </si>
  <si>
    <t>po dokončení prací předávací protokol o předání a převzetí dotčených pozemků třetích osob</t>
  </si>
  <si>
    <t>497436616</t>
  </si>
  <si>
    <t>0921030R5</t>
  </si>
  <si>
    <t>certifikáty a prohlášení o shodě použitých materiálů a výrobků</t>
  </si>
  <si>
    <t>1788190683</t>
  </si>
  <si>
    <t>SEZNAM FIGUR</t>
  </si>
  <si>
    <t>Výměra</t>
  </si>
  <si>
    <t xml:space="preserve"> 101</t>
  </si>
  <si>
    <t>dl</t>
  </si>
  <si>
    <t>Použití figury:</t>
  </si>
  <si>
    <t xml:space="preserve"> 201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</si>
</sst>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1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800080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8"/>
      <color rgb="FF000000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b/>
      <sz val="9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0" borderId="0" applyNumberFormat="0" applyFill="0" applyBorder="0" applyAlignment="0" applyProtection="0"/>
  </cellStyleXfs>
  <cellXfs count="296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4" fillId="0" borderId="0" xfId="0" applyFont="1" applyAlignment="1" applyProtection="1">
      <alignment horizontal="left" vertical="center"/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7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8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8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9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0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8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2" fillId="0" borderId="14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2" fillId="0" borderId="14" xfId="0" applyFont="1" applyBorder="1" applyAlignment="1" applyProtection="1">
      <alignment horizontal="left"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3" fillId="4" borderId="6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3" fillId="4" borderId="7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right" vertical="center"/>
      <protection/>
    </xf>
    <xf numFmtId="0" fontId="23" fillId="4" borderId="8" xfId="0" applyFont="1" applyFill="1" applyBorder="1" applyAlignment="1" applyProtection="1">
      <alignment horizontal="left" vertical="center"/>
      <protection/>
    </xf>
    <xf numFmtId="0" fontId="23" fillId="4" borderId="0" xfId="0" applyFont="1" applyFill="1" applyAlignment="1" applyProtection="1">
      <alignment horizontal="center" vertical="center"/>
      <protection/>
    </xf>
    <xf numFmtId="0" fontId="24" fillId="0" borderId="16" xfId="0" applyFont="1" applyBorder="1" applyAlignment="1" applyProtection="1">
      <alignment horizontal="center" vertical="center" wrapText="1"/>
      <protection/>
    </xf>
    <xf numFmtId="0" fontId="24" fillId="0" borderId="17" xfId="0" applyFont="1" applyBorder="1" applyAlignment="1" applyProtection="1">
      <alignment horizontal="center" vertical="center" wrapText="1"/>
      <protection/>
    </xf>
    <xf numFmtId="0" fontId="24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1" fillId="0" borderId="14" xfId="0" applyNumberFormat="1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4" fontId="21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horizontal="left" vertical="center" wrapText="1"/>
      <protection/>
    </xf>
    <xf numFmtId="0" fontId="29" fillId="0" borderId="0" xfId="0" applyFont="1" applyAlignment="1" applyProtection="1">
      <alignment vertical="center"/>
      <protection/>
    </xf>
    <xf numFmtId="4" fontId="29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0" fillId="0" borderId="14" xfId="0" applyNumberFormat="1" applyFont="1" applyBorder="1" applyAlignment="1" applyProtection="1">
      <alignment vertical="center"/>
      <protection/>
    </xf>
    <xf numFmtId="4" fontId="30" fillId="0" borderId="0" xfId="0" applyNumberFormat="1" applyFont="1" applyBorder="1" applyAlignment="1" applyProtection="1">
      <alignment vertical="center"/>
      <protection/>
    </xf>
    <xf numFmtId="166" fontId="30" fillId="0" borderId="0" xfId="0" applyNumberFormat="1" applyFont="1" applyBorder="1" applyAlignment="1" applyProtection="1">
      <alignment vertical="center"/>
      <protection/>
    </xf>
    <xf numFmtId="4" fontId="30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30" fillId="0" borderId="19" xfId="0" applyNumberFormat="1" applyFont="1" applyBorder="1" applyAlignment="1" applyProtection="1">
      <alignment vertical="center"/>
      <protection/>
    </xf>
    <xf numFmtId="4" fontId="30" fillId="0" borderId="20" xfId="0" applyNumberFormat="1" applyFont="1" applyBorder="1" applyAlignment="1" applyProtection="1">
      <alignment vertical="center"/>
      <protection/>
    </xf>
    <xf numFmtId="166" fontId="30" fillId="0" borderId="20" xfId="0" applyNumberFormat="1" applyFont="1" applyBorder="1" applyAlignment="1" applyProtection="1">
      <alignment vertical="center"/>
      <protection/>
    </xf>
    <xf numFmtId="4" fontId="30" fillId="0" borderId="21" xfId="0" applyNumberFormat="1" applyFont="1" applyBorder="1" applyAlignment="1" applyProtection="1">
      <alignment vertical="center"/>
      <protection/>
    </xf>
    <xf numFmtId="0" fontId="31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14" fillId="0" borderId="0" xfId="0" applyFont="1" applyAlignment="1">
      <alignment horizontal="left" vertical="center"/>
    </xf>
    <xf numFmtId="0" fontId="3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20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23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3" fillId="4" borderId="0" xfId="0" applyFont="1" applyFill="1" applyAlignment="1" applyProtection="1">
      <alignment horizontal="right" vertical="center"/>
      <protection/>
    </xf>
    <xf numFmtId="0" fontId="33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3" fillId="4" borderId="16" xfId="0" applyFont="1" applyFill="1" applyBorder="1" applyAlignment="1" applyProtection="1">
      <alignment horizontal="center" vertical="center" wrapText="1"/>
      <protection/>
    </xf>
    <xf numFmtId="0" fontId="23" fillId="4" borderId="17" xfId="0" applyFont="1" applyFill="1" applyBorder="1" applyAlignment="1" applyProtection="1">
      <alignment horizontal="center" vertical="center" wrapText="1"/>
      <protection/>
    </xf>
    <xf numFmtId="0" fontId="23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4" fillId="0" borderId="12" xfId="0" applyNumberFormat="1" applyFont="1" applyBorder="1" applyAlignment="1" applyProtection="1">
      <alignment/>
      <protection/>
    </xf>
    <xf numFmtId="166" fontId="34" fillId="0" borderId="13" xfId="0" applyNumberFormat="1" applyFont="1" applyBorder="1" applyAlignment="1" applyProtection="1">
      <alignment/>
      <protection/>
    </xf>
    <xf numFmtId="4" fontId="35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3" fillId="0" borderId="22" xfId="0" applyFont="1" applyBorder="1" applyAlignment="1" applyProtection="1">
      <alignment horizontal="center" vertical="center"/>
      <protection/>
    </xf>
    <xf numFmtId="49" fontId="23" fillId="0" borderId="22" xfId="0" applyNumberFormat="1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center" vertical="center" wrapText="1"/>
      <protection/>
    </xf>
    <xf numFmtId="167" fontId="23" fillId="0" borderId="22" xfId="0" applyNumberFormat="1" applyFont="1" applyBorder="1" applyAlignment="1" applyProtection="1">
      <alignment vertical="center"/>
      <protection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/>
    </xf>
    <xf numFmtId="0" fontId="24" fillId="2" borderId="14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center" vertical="center"/>
      <protection/>
    </xf>
    <xf numFmtId="166" fontId="24" fillId="0" borderId="0" xfId="0" applyNumberFormat="1" applyFont="1" applyBorder="1" applyAlignment="1" applyProtection="1">
      <alignment vertical="center"/>
      <protection/>
    </xf>
    <xf numFmtId="166" fontId="24" fillId="0" borderId="15" xfId="0" applyNumberFormat="1" applyFont="1" applyBorder="1" applyAlignment="1" applyProtection="1">
      <alignment vertical="center"/>
      <protection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6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37" fillId="0" borderId="22" xfId="0" applyFont="1" applyBorder="1" applyAlignment="1" applyProtection="1">
      <alignment horizontal="center" vertical="center"/>
      <protection/>
    </xf>
    <xf numFmtId="49" fontId="37" fillId="0" borderId="22" xfId="0" applyNumberFormat="1" applyFont="1" applyBorder="1" applyAlignment="1" applyProtection="1">
      <alignment horizontal="left" vertical="center" wrapText="1"/>
      <protection/>
    </xf>
    <xf numFmtId="0" fontId="37" fillId="0" borderId="22" xfId="0" applyFont="1" applyBorder="1" applyAlignment="1" applyProtection="1">
      <alignment horizontal="left" vertical="center" wrapText="1"/>
      <protection/>
    </xf>
    <xf numFmtId="0" fontId="37" fillId="0" borderId="22" xfId="0" applyFont="1" applyBorder="1" applyAlignment="1" applyProtection="1">
      <alignment horizontal="center" vertical="center" wrapText="1"/>
      <protection/>
    </xf>
    <xf numFmtId="167" fontId="37" fillId="0" borderId="22" xfId="0" applyNumberFormat="1" applyFont="1" applyBorder="1" applyAlignment="1" applyProtection="1">
      <alignment vertical="center"/>
      <protection/>
    </xf>
    <xf numFmtId="4" fontId="37" fillId="2" borderId="22" xfId="0" applyNumberFormat="1" applyFont="1" applyFill="1" applyBorder="1" applyAlignment="1" applyProtection="1">
      <alignment vertical="center"/>
      <protection locked="0"/>
    </xf>
    <xf numFmtId="4" fontId="37" fillId="0" borderId="22" xfId="0" applyNumberFormat="1" applyFont="1" applyBorder="1" applyAlignment="1" applyProtection="1">
      <alignment vertical="center"/>
      <protection/>
    </xf>
    <xf numFmtId="0" fontId="38" fillId="0" borderId="3" xfId="0" applyFont="1" applyBorder="1" applyAlignment="1">
      <alignment vertical="center"/>
    </xf>
    <xf numFmtId="0" fontId="37" fillId="2" borderId="14" xfId="0" applyFont="1" applyFill="1" applyBorder="1" applyAlignment="1" applyProtection="1">
      <alignment horizontal="left" vertical="center"/>
      <protection locked="0"/>
    </xf>
    <xf numFmtId="0" fontId="37" fillId="0" borderId="0" xfId="0" applyFont="1" applyBorder="1" applyAlignment="1" applyProtection="1">
      <alignment horizontal="center" vertical="center"/>
      <protection/>
    </xf>
    <xf numFmtId="0" fontId="24" fillId="2" borderId="19" xfId="0" applyFont="1" applyFill="1" applyBorder="1" applyAlignment="1" applyProtection="1">
      <alignment horizontal="left" vertical="center"/>
      <protection locked="0"/>
    </xf>
    <xf numFmtId="0" fontId="24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4" fillId="0" borderId="20" xfId="0" applyNumberFormat="1" applyFont="1" applyBorder="1" applyAlignment="1" applyProtection="1">
      <alignment vertical="center"/>
      <protection/>
    </xf>
    <xf numFmtId="166" fontId="24" fillId="0" borderId="21" xfId="0" applyNumberFormat="1" applyFont="1" applyBorder="1" applyAlignment="1" applyProtection="1">
      <alignment vertical="center"/>
      <protection/>
    </xf>
    <xf numFmtId="167" fontId="23" fillId="2" borderId="22" xfId="0" applyNumberFormat="1" applyFont="1" applyFill="1" applyBorder="1" applyAlignment="1" applyProtection="1">
      <alignment vertical="center"/>
      <protection locked="0"/>
    </xf>
    <xf numFmtId="0" fontId="2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left" vertical="top" wrapText="1"/>
    </xf>
    <xf numFmtId="0" fontId="0" fillId="0" borderId="3" xfId="0" applyFont="1" applyBorder="1" applyAlignment="1">
      <alignment horizontal="center" vertical="center" wrapText="1"/>
    </xf>
    <xf numFmtId="0" fontId="23" fillId="4" borderId="16" xfId="0" applyFont="1" applyFill="1" applyBorder="1" applyAlignment="1">
      <alignment horizontal="center" vertical="center" wrapText="1"/>
    </xf>
    <xf numFmtId="0" fontId="23" fillId="4" borderId="17" xfId="0" applyFont="1" applyFill="1" applyBorder="1" applyAlignment="1">
      <alignment horizontal="center" vertical="center" wrapText="1"/>
    </xf>
    <xf numFmtId="0" fontId="23" fillId="4" borderId="18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39" fillId="0" borderId="16" xfId="0" applyFont="1" applyBorder="1" applyAlignment="1">
      <alignment horizontal="left" vertical="center" wrapText="1"/>
    </xf>
    <xf numFmtId="0" fontId="39" fillId="0" borderId="22" xfId="0" applyFont="1" applyBorder="1" applyAlignment="1">
      <alignment horizontal="left" vertical="center" wrapText="1"/>
    </xf>
    <xf numFmtId="0" fontId="39" fillId="0" borderId="22" xfId="0" applyFont="1" applyBorder="1" applyAlignment="1">
      <alignment horizontal="left" vertical="center"/>
    </xf>
    <xf numFmtId="167" fontId="39" fillId="0" borderId="18" xfId="0" applyNumberFormat="1" applyFont="1" applyBorder="1" applyAlignment="1">
      <alignment vertical="center"/>
    </xf>
    <xf numFmtId="0" fontId="0" fillId="0" borderId="0" xfId="0" applyFont="1" applyAlignment="1">
      <alignment horizontal="left" vertical="center" wrapText="1"/>
    </xf>
    <xf numFmtId="167" fontId="0" fillId="0" borderId="0" xfId="0" applyNumberFormat="1" applyFont="1" applyAlignment="1">
      <alignment vertical="center"/>
    </xf>
    <xf numFmtId="0" fontId="35" fillId="0" borderId="0" xfId="0" applyFont="1" applyAlignment="1">
      <alignment horizontal="left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142875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99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7" t="s">
        <v>6</v>
      </c>
      <c r="BT2" s="17" t="s">
        <v>7</v>
      </c>
    </row>
    <row r="3" spans="2:72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2:71" s="1" customFormat="1" ht="24.95" customHeight="1">
      <c r="B4" s="21"/>
      <c r="C4" s="22"/>
      <c r="D4" s="23" t="s">
        <v>9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0"/>
      <c r="AS4" s="24" t="s">
        <v>10</v>
      </c>
      <c r="BE4" s="25" t="s">
        <v>11</v>
      </c>
      <c r="BS4" s="17" t="s">
        <v>12</v>
      </c>
    </row>
    <row r="5" spans="2:71" s="1" customFormat="1" ht="12" customHeight="1">
      <c r="B5" s="21"/>
      <c r="C5" s="22"/>
      <c r="D5" s="26" t="s">
        <v>13</v>
      </c>
      <c r="E5" s="22"/>
      <c r="F5" s="22"/>
      <c r="G5" s="22"/>
      <c r="H5" s="22"/>
      <c r="I5" s="22"/>
      <c r="J5" s="22"/>
      <c r="K5" s="27" t="s">
        <v>14</v>
      </c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0"/>
      <c r="BE5" s="28" t="s">
        <v>15</v>
      </c>
      <c r="BS5" s="17" t="s">
        <v>6</v>
      </c>
    </row>
    <row r="6" spans="2:71" s="1" customFormat="1" ht="36.95" customHeight="1">
      <c r="B6" s="21"/>
      <c r="C6" s="22"/>
      <c r="D6" s="29" t="s">
        <v>16</v>
      </c>
      <c r="E6" s="22"/>
      <c r="F6" s="22"/>
      <c r="G6" s="22"/>
      <c r="H6" s="22"/>
      <c r="I6" s="22"/>
      <c r="J6" s="22"/>
      <c r="K6" s="30" t="s">
        <v>17</v>
      </c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0"/>
      <c r="BE6" s="31"/>
      <c r="BS6" s="17" t="s">
        <v>6</v>
      </c>
    </row>
    <row r="7" spans="2:71" s="1" customFormat="1" ht="12" customHeight="1">
      <c r="B7" s="21"/>
      <c r="C7" s="22"/>
      <c r="D7" s="32" t="s">
        <v>18</v>
      </c>
      <c r="E7" s="22"/>
      <c r="F7" s="22"/>
      <c r="G7" s="22"/>
      <c r="H7" s="22"/>
      <c r="I7" s="22"/>
      <c r="J7" s="22"/>
      <c r="K7" s="27" t="s">
        <v>1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32" t="s">
        <v>19</v>
      </c>
      <c r="AL7" s="22"/>
      <c r="AM7" s="22"/>
      <c r="AN7" s="27" t="s">
        <v>1</v>
      </c>
      <c r="AO7" s="22"/>
      <c r="AP7" s="22"/>
      <c r="AQ7" s="22"/>
      <c r="AR7" s="20"/>
      <c r="BE7" s="31"/>
      <c r="BS7" s="17" t="s">
        <v>6</v>
      </c>
    </row>
    <row r="8" spans="2:71" s="1" customFormat="1" ht="12" customHeight="1">
      <c r="B8" s="21"/>
      <c r="C8" s="22"/>
      <c r="D8" s="32" t="s">
        <v>20</v>
      </c>
      <c r="E8" s="22"/>
      <c r="F8" s="22"/>
      <c r="G8" s="22"/>
      <c r="H8" s="22"/>
      <c r="I8" s="22"/>
      <c r="J8" s="22"/>
      <c r="K8" s="27" t="s">
        <v>21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32" t="s">
        <v>22</v>
      </c>
      <c r="AL8" s="22"/>
      <c r="AM8" s="22"/>
      <c r="AN8" s="33" t="s">
        <v>23</v>
      </c>
      <c r="AO8" s="22"/>
      <c r="AP8" s="22"/>
      <c r="AQ8" s="22"/>
      <c r="AR8" s="20"/>
      <c r="BE8" s="31"/>
      <c r="BS8" s="17" t="s">
        <v>6</v>
      </c>
    </row>
    <row r="9" spans="2:71" s="1" customFormat="1" ht="14.4" customHeight="1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0"/>
      <c r="BE9" s="31"/>
      <c r="BS9" s="17" t="s">
        <v>6</v>
      </c>
    </row>
    <row r="10" spans="2:71" s="1" customFormat="1" ht="12" customHeight="1">
      <c r="B10" s="21"/>
      <c r="C10" s="22"/>
      <c r="D10" s="32" t="s">
        <v>24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32" t="s">
        <v>25</v>
      </c>
      <c r="AL10" s="22"/>
      <c r="AM10" s="22"/>
      <c r="AN10" s="27" t="s">
        <v>1</v>
      </c>
      <c r="AO10" s="22"/>
      <c r="AP10" s="22"/>
      <c r="AQ10" s="22"/>
      <c r="AR10" s="20"/>
      <c r="BE10" s="31"/>
      <c r="BS10" s="17" t="s">
        <v>6</v>
      </c>
    </row>
    <row r="11" spans="2:71" s="1" customFormat="1" ht="18.45" customHeight="1">
      <c r="B11" s="21"/>
      <c r="C11" s="22"/>
      <c r="D11" s="22"/>
      <c r="E11" s="27" t="s">
        <v>26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32" t="s">
        <v>27</v>
      </c>
      <c r="AL11" s="22"/>
      <c r="AM11" s="22"/>
      <c r="AN11" s="27" t="s">
        <v>1</v>
      </c>
      <c r="AO11" s="22"/>
      <c r="AP11" s="22"/>
      <c r="AQ11" s="22"/>
      <c r="AR11" s="20"/>
      <c r="BE11" s="31"/>
      <c r="BS11" s="17" t="s">
        <v>6</v>
      </c>
    </row>
    <row r="12" spans="2:71" s="1" customFormat="1" ht="6.95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0"/>
      <c r="BE12" s="31"/>
      <c r="BS12" s="17" t="s">
        <v>6</v>
      </c>
    </row>
    <row r="13" spans="2:71" s="1" customFormat="1" ht="12" customHeight="1">
      <c r="B13" s="21"/>
      <c r="C13" s="22"/>
      <c r="D13" s="32" t="s">
        <v>28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32" t="s">
        <v>25</v>
      </c>
      <c r="AL13" s="22"/>
      <c r="AM13" s="22"/>
      <c r="AN13" s="34" t="s">
        <v>29</v>
      </c>
      <c r="AO13" s="22"/>
      <c r="AP13" s="22"/>
      <c r="AQ13" s="22"/>
      <c r="AR13" s="20"/>
      <c r="BE13" s="31"/>
      <c r="BS13" s="17" t="s">
        <v>6</v>
      </c>
    </row>
    <row r="14" spans="2:71" ht="12">
      <c r="B14" s="21"/>
      <c r="C14" s="22"/>
      <c r="D14" s="22"/>
      <c r="E14" s="34" t="s">
        <v>29</v>
      </c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2" t="s">
        <v>27</v>
      </c>
      <c r="AL14" s="22"/>
      <c r="AM14" s="22"/>
      <c r="AN14" s="34" t="s">
        <v>29</v>
      </c>
      <c r="AO14" s="22"/>
      <c r="AP14" s="22"/>
      <c r="AQ14" s="22"/>
      <c r="AR14" s="20"/>
      <c r="BE14" s="31"/>
      <c r="BS14" s="17" t="s">
        <v>6</v>
      </c>
    </row>
    <row r="15" spans="2:71" s="1" customFormat="1" ht="6.95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0"/>
      <c r="BE15" s="31"/>
      <c r="BS15" s="17" t="s">
        <v>4</v>
      </c>
    </row>
    <row r="16" spans="2:71" s="1" customFormat="1" ht="12" customHeight="1">
      <c r="B16" s="21"/>
      <c r="C16" s="22"/>
      <c r="D16" s="32" t="s">
        <v>30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32" t="s">
        <v>25</v>
      </c>
      <c r="AL16" s="22"/>
      <c r="AM16" s="22"/>
      <c r="AN16" s="27" t="s">
        <v>1</v>
      </c>
      <c r="AO16" s="22"/>
      <c r="AP16" s="22"/>
      <c r="AQ16" s="22"/>
      <c r="AR16" s="20"/>
      <c r="BE16" s="31"/>
      <c r="BS16" s="17" t="s">
        <v>4</v>
      </c>
    </row>
    <row r="17" spans="2:71" s="1" customFormat="1" ht="18.45" customHeight="1">
      <c r="B17" s="21"/>
      <c r="C17" s="22"/>
      <c r="D17" s="22"/>
      <c r="E17" s="27" t="s">
        <v>31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32" t="s">
        <v>27</v>
      </c>
      <c r="AL17" s="22"/>
      <c r="AM17" s="22"/>
      <c r="AN17" s="27" t="s">
        <v>1</v>
      </c>
      <c r="AO17" s="22"/>
      <c r="AP17" s="22"/>
      <c r="AQ17" s="22"/>
      <c r="AR17" s="20"/>
      <c r="BE17" s="31"/>
      <c r="BS17" s="17" t="s">
        <v>32</v>
      </c>
    </row>
    <row r="18" spans="2:71" s="1" customFormat="1" ht="6.95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0"/>
      <c r="BE18" s="31"/>
      <c r="BS18" s="17" t="s">
        <v>6</v>
      </c>
    </row>
    <row r="19" spans="2:71" s="1" customFormat="1" ht="12" customHeight="1">
      <c r="B19" s="21"/>
      <c r="C19" s="22"/>
      <c r="D19" s="32" t="s">
        <v>33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32" t="s">
        <v>25</v>
      </c>
      <c r="AL19" s="22"/>
      <c r="AM19" s="22"/>
      <c r="AN19" s="27" t="s">
        <v>1</v>
      </c>
      <c r="AO19" s="22"/>
      <c r="AP19" s="22"/>
      <c r="AQ19" s="22"/>
      <c r="AR19" s="20"/>
      <c r="BE19" s="31"/>
      <c r="BS19" s="17" t="s">
        <v>6</v>
      </c>
    </row>
    <row r="20" spans="2:71" s="1" customFormat="1" ht="18.45" customHeight="1">
      <c r="B20" s="21"/>
      <c r="C20" s="22"/>
      <c r="D20" s="22"/>
      <c r="E20" s="27" t="s">
        <v>34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32" t="s">
        <v>27</v>
      </c>
      <c r="AL20" s="22"/>
      <c r="AM20" s="22"/>
      <c r="AN20" s="27" t="s">
        <v>1</v>
      </c>
      <c r="AO20" s="22"/>
      <c r="AP20" s="22"/>
      <c r="AQ20" s="22"/>
      <c r="AR20" s="20"/>
      <c r="BE20" s="31"/>
      <c r="BS20" s="17" t="s">
        <v>32</v>
      </c>
    </row>
    <row r="21" spans="2:57" s="1" customFormat="1" ht="6.95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0"/>
      <c r="BE21" s="31"/>
    </row>
    <row r="22" spans="2:57" s="1" customFormat="1" ht="12" customHeight="1">
      <c r="B22" s="21"/>
      <c r="C22" s="22"/>
      <c r="D22" s="32" t="s">
        <v>35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0"/>
      <c r="BE22" s="31"/>
    </row>
    <row r="23" spans="2:57" s="1" customFormat="1" ht="16.5" customHeight="1">
      <c r="B23" s="21"/>
      <c r="C23" s="22"/>
      <c r="D23" s="22"/>
      <c r="E23" s="36" t="s">
        <v>1</v>
      </c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22"/>
      <c r="AP23" s="22"/>
      <c r="AQ23" s="22"/>
      <c r="AR23" s="20"/>
      <c r="BE23" s="31"/>
    </row>
    <row r="24" spans="2:57" s="1" customFormat="1" ht="6.95" customHeight="1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0"/>
      <c r="BE24" s="31"/>
    </row>
    <row r="25" spans="2:57" s="1" customFormat="1" ht="6.95" customHeight="1">
      <c r="B25" s="21"/>
      <c r="C25" s="22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22"/>
      <c r="AQ25" s="22"/>
      <c r="AR25" s="20"/>
      <c r="BE25" s="31"/>
    </row>
    <row r="26" spans="1:57" s="2" customFormat="1" ht="25.9" customHeight="1">
      <c r="A26" s="38"/>
      <c r="B26" s="39"/>
      <c r="C26" s="40"/>
      <c r="D26" s="41" t="s">
        <v>36</v>
      </c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3">
        <f>ROUND(AG94,2)</f>
        <v>0</v>
      </c>
      <c r="AL26" s="42"/>
      <c r="AM26" s="42"/>
      <c r="AN26" s="42"/>
      <c r="AO26" s="42"/>
      <c r="AP26" s="40"/>
      <c r="AQ26" s="40"/>
      <c r="AR26" s="44"/>
      <c r="BE26" s="31"/>
    </row>
    <row r="27" spans="1:57" s="2" customFormat="1" ht="6.95" customHeight="1">
      <c r="A27" s="38"/>
      <c r="B27" s="39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4"/>
      <c r="BE27" s="31"/>
    </row>
    <row r="28" spans="1:57" s="2" customFormat="1" ht="12">
      <c r="A28" s="38"/>
      <c r="B28" s="39"/>
      <c r="C28" s="40"/>
      <c r="D28" s="40"/>
      <c r="E28" s="40"/>
      <c r="F28" s="40"/>
      <c r="G28" s="40"/>
      <c r="H28" s="40"/>
      <c r="I28" s="40"/>
      <c r="J28" s="40"/>
      <c r="K28" s="40"/>
      <c r="L28" s="45" t="s">
        <v>37</v>
      </c>
      <c r="M28" s="45"/>
      <c r="N28" s="45"/>
      <c r="O28" s="45"/>
      <c r="P28" s="45"/>
      <c r="Q28" s="40"/>
      <c r="R28" s="40"/>
      <c r="S28" s="40"/>
      <c r="T28" s="40"/>
      <c r="U28" s="40"/>
      <c r="V28" s="40"/>
      <c r="W28" s="45" t="s">
        <v>38</v>
      </c>
      <c r="X28" s="45"/>
      <c r="Y28" s="45"/>
      <c r="Z28" s="45"/>
      <c r="AA28" s="45"/>
      <c r="AB28" s="45"/>
      <c r="AC28" s="45"/>
      <c r="AD28" s="45"/>
      <c r="AE28" s="45"/>
      <c r="AF28" s="40"/>
      <c r="AG28" s="40"/>
      <c r="AH28" s="40"/>
      <c r="AI28" s="40"/>
      <c r="AJ28" s="40"/>
      <c r="AK28" s="45" t="s">
        <v>39</v>
      </c>
      <c r="AL28" s="45"/>
      <c r="AM28" s="45"/>
      <c r="AN28" s="45"/>
      <c r="AO28" s="45"/>
      <c r="AP28" s="40"/>
      <c r="AQ28" s="40"/>
      <c r="AR28" s="44"/>
      <c r="BE28" s="31"/>
    </row>
    <row r="29" spans="1:57" s="3" customFormat="1" ht="14.4" customHeight="1">
      <c r="A29" s="3"/>
      <c r="B29" s="46"/>
      <c r="C29" s="47"/>
      <c r="D29" s="32" t="s">
        <v>40</v>
      </c>
      <c r="E29" s="47"/>
      <c r="F29" s="32" t="s">
        <v>41</v>
      </c>
      <c r="G29" s="47"/>
      <c r="H29" s="47"/>
      <c r="I29" s="47"/>
      <c r="J29" s="47"/>
      <c r="K29" s="47"/>
      <c r="L29" s="48">
        <v>0.21</v>
      </c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9">
        <f>ROUND(AZ94,2)</f>
        <v>0</v>
      </c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9">
        <f>ROUND(AV94,2)</f>
        <v>0</v>
      </c>
      <c r="AL29" s="47"/>
      <c r="AM29" s="47"/>
      <c r="AN29" s="47"/>
      <c r="AO29" s="47"/>
      <c r="AP29" s="47"/>
      <c r="AQ29" s="47"/>
      <c r="AR29" s="50"/>
      <c r="BE29" s="51"/>
    </row>
    <row r="30" spans="1:57" s="3" customFormat="1" ht="14.4" customHeight="1">
      <c r="A30" s="3"/>
      <c r="B30" s="46"/>
      <c r="C30" s="47"/>
      <c r="D30" s="47"/>
      <c r="E30" s="47"/>
      <c r="F30" s="32" t="s">
        <v>42</v>
      </c>
      <c r="G30" s="47"/>
      <c r="H30" s="47"/>
      <c r="I30" s="47"/>
      <c r="J30" s="47"/>
      <c r="K30" s="47"/>
      <c r="L30" s="48">
        <v>0.12</v>
      </c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9">
        <f>ROUND(BA94,2)</f>
        <v>0</v>
      </c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9">
        <f>ROUND(AW94,2)</f>
        <v>0</v>
      </c>
      <c r="AL30" s="47"/>
      <c r="AM30" s="47"/>
      <c r="AN30" s="47"/>
      <c r="AO30" s="47"/>
      <c r="AP30" s="47"/>
      <c r="AQ30" s="47"/>
      <c r="AR30" s="50"/>
      <c r="BE30" s="51"/>
    </row>
    <row r="31" spans="1:57" s="3" customFormat="1" ht="14.4" customHeight="1" hidden="1">
      <c r="A31" s="3"/>
      <c r="B31" s="46"/>
      <c r="C31" s="47"/>
      <c r="D31" s="47"/>
      <c r="E31" s="47"/>
      <c r="F31" s="32" t="s">
        <v>43</v>
      </c>
      <c r="G31" s="47"/>
      <c r="H31" s="47"/>
      <c r="I31" s="47"/>
      <c r="J31" s="47"/>
      <c r="K31" s="47"/>
      <c r="L31" s="48">
        <v>0.21</v>
      </c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9">
        <f>ROUND(BB94,2)</f>
        <v>0</v>
      </c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9">
        <v>0</v>
      </c>
      <c r="AL31" s="47"/>
      <c r="AM31" s="47"/>
      <c r="AN31" s="47"/>
      <c r="AO31" s="47"/>
      <c r="AP31" s="47"/>
      <c r="AQ31" s="47"/>
      <c r="AR31" s="50"/>
      <c r="BE31" s="51"/>
    </row>
    <row r="32" spans="1:57" s="3" customFormat="1" ht="14.4" customHeight="1" hidden="1">
      <c r="A32" s="3"/>
      <c r="B32" s="46"/>
      <c r="C32" s="47"/>
      <c r="D32" s="47"/>
      <c r="E32" s="47"/>
      <c r="F32" s="32" t="s">
        <v>44</v>
      </c>
      <c r="G32" s="47"/>
      <c r="H32" s="47"/>
      <c r="I32" s="47"/>
      <c r="J32" s="47"/>
      <c r="K32" s="47"/>
      <c r="L32" s="48">
        <v>0.12</v>
      </c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9">
        <f>ROUND(BC94,2)</f>
        <v>0</v>
      </c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9">
        <v>0</v>
      </c>
      <c r="AL32" s="47"/>
      <c r="AM32" s="47"/>
      <c r="AN32" s="47"/>
      <c r="AO32" s="47"/>
      <c r="AP32" s="47"/>
      <c r="AQ32" s="47"/>
      <c r="AR32" s="50"/>
      <c r="BE32" s="51"/>
    </row>
    <row r="33" spans="1:57" s="3" customFormat="1" ht="14.4" customHeight="1" hidden="1">
      <c r="A33" s="3"/>
      <c r="B33" s="46"/>
      <c r="C33" s="47"/>
      <c r="D33" s="47"/>
      <c r="E33" s="47"/>
      <c r="F33" s="32" t="s">
        <v>45</v>
      </c>
      <c r="G33" s="47"/>
      <c r="H33" s="47"/>
      <c r="I33" s="47"/>
      <c r="J33" s="47"/>
      <c r="K33" s="47"/>
      <c r="L33" s="48">
        <v>0</v>
      </c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9">
        <f>ROUND(BD94,2)</f>
        <v>0</v>
      </c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9">
        <v>0</v>
      </c>
      <c r="AL33" s="47"/>
      <c r="AM33" s="47"/>
      <c r="AN33" s="47"/>
      <c r="AO33" s="47"/>
      <c r="AP33" s="47"/>
      <c r="AQ33" s="47"/>
      <c r="AR33" s="50"/>
      <c r="BE33" s="51"/>
    </row>
    <row r="34" spans="1:57" s="2" customFormat="1" ht="6.95" customHeight="1">
      <c r="A34" s="38"/>
      <c r="B34" s="39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4"/>
      <c r="BE34" s="31"/>
    </row>
    <row r="35" spans="1:57" s="2" customFormat="1" ht="25.9" customHeight="1">
      <c r="A35" s="38"/>
      <c r="B35" s="39"/>
      <c r="C35" s="52"/>
      <c r="D35" s="53" t="s">
        <v>46</v>
      </c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5" t="s">
        <v>47</v>
      </c>
      <c r="U35" s="54"/>
      <c r="V35" s="54"/>
      <c r="W35" s="54"/>
      <c r="X35" s="56" t="s">
        <v>48</v>
      </c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7">
        <f>SUM(AK26:AK33)</f>
        <v>0</v>
      </c>
      <c r="AL35" s="54"/>
      <c r="AM35" s="54"/>
      <c r="AN35" s="54"/>
      <c r="AO35" s="58"/>
      <c r="AP35" s="52"/>
      <c r="AQ35" s="52"/>
      <c r="AR35" s="44"/>
      <c r="BE35" s="38"/>
    </row>
    <row r="36" spans="1:57" s="2" customFormat="1" ht="6.95" customHeight="1">
      <c r="A36" s="38"/>
      <c r="B36" s="39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4"/>
      <c r="BE36" s="38"/>
    </row>
    <row r="37" spans="1:57" s="2" customFormat="1" ht="14.4" customHeight="1">
      <c r="A37" s="38"/>
      <c r="B37" s="39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4"/>
      <c r="BE37" s="38"/>
    </row>
    <row r="38" spans="2:44" s="1" customFormat="1" ht="14.4" customHeight="1">
      <c r="B38" s="21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0"/>
    </row>
    <row r="39" spans="2:44" s="1" customFormat="1" ht="14.4" customHeight="1">
      <c r="B39" s="21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0"/>
    </row>
    <row r="40" spans="2:44" s="1" customFormat="1" ht="14.4" customHeight="1">
      <c r="B40" s="21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0"/>
    </row>
    <row r="41" spans="2:44" s="1" customFormat="1" ht="14.4" customHeight="1">
      <c r="B41" s="21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0"/>
    </row>
    <row r="42" spans="2:44" s="1" customFormat="1" ht="14.4" customHeight="1">
      <c r="B42" s="21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0"/>
    </row>
    <row r="43" spans="2:44" s="1" customFormat="1" ht="14.4" customHeight="1">
      <c r="B43" s="21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0"/>
    </row>
    <row r="44" spans="2:44" s="1" customFormat="1" ht="14.4" customHeight="1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0"/>
    </row>
    <row r="45" spans="2:44" s="1" customFormat="1" ht="14.4" customHeight="1">
      <c r="B45" s="21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0"/>
    </row>
    <row r="46" spans="2:44" s="1" customFormat="1" ht="14.4" customHeight="1">
      <c r="B46" s="21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0"/>
    </row>
    <row r="47" spans="2:44" s="1" customFormat="1" ht="14.4" customHeight="1">
      <c r="B47" s="21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0"/>
    </row>
    <row r="48" spans="2:44" s="1" customFormat="1" ht="14.4" customHeight="1">
      <c r="B48" s="21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0"/>
    </row>
    <row r="49" spans="2:44" s="2" customFormat="1" ht="14.4" customHeight="1">
      <c r="B49" s="59"/>
      <c r="C49" s="60"/>
      <c r="D49" s="61" t="s">
        <v>49</v>
      </c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2"/>
      <c r="AC49" s="62"/>
      <c r="AD49" s="62"/>
      <c r="AE49" s="62"/>
      <c r="AF49" s="62"/>
      <c r="AG49" s="62"/>
      <c r="AH49" s="61" t="s">
        <v>50</v>
      </c>
      <c r="AI49" s="62"/>
      <c r="AJ49" s="62"/>
      <c r="AK49" s="62"/>
      <c r="AL49" s="62"/>
      <c r="AM49" s="62"/>
      <c r="AN49" s="62"/>
      <c r="AO49" s="62"/>
      <c r="AP49" s="60"/>
      <c r="AQ49" s="60"/>
      <c r="AR49" s="63"/>
    </row>
    <row r="50" spans="2:44" ht="12">
      <c r="B50" s="21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0"/>
    </row>
    <row r="51" spans="2:44" ht="12">
      <c r="B51" s="21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0"/>
    </row>
    <row r="52" spans="2:44" ht="12">
      <c r="B52" s="21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0"/>
    </row>
    <row r="53" spans="2:44" ht="12">
      <c r="B53" s="21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0"/>
    </row>
    <row r="54" spans="2:44" ht="12">
      <c r="B54" s="21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0"/>
    </row>
    <row r="55" spans="2:44" ht="12">
      <c r="B55" s="21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0"/>
    </row>
    <row r="56" spans="2:44" ht="12">
      <c r="B56" s="21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0"/>
    </row>
    <row r="57" spans="2:44" ht="12">
      <c r="B57" s="21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0"/>
    </row>
    <row r="58" spans="2:44" ht="12">
      <c r="B58" s="21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0"/>
    </row>
    <row r="59" spans="2:44" ht="12"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0"/>
    </row>
    <row r="60" spans="1:57" s="2" customFormat="1" ht="12">
      <c r="A60" s="38"/>
      <c r="B60" s="39"/>
      <c r="C60" s="40"/>
      <c r="D60" s="64" t="s">
        <v>51</v>
      </c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64" t="s">
        <v>52</v>
      </c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64" t="s">
        <v>51</v>
      </c>
      <c r="AI60" s="42"/>
      <c r="AJ60" s="42"/>
      <c r="AK60" s="42"/>
      <c r="AL60" s="42"/>
      <c r="AM60" s="64" t="s">
        <v>52</v>
      </c>
      <c r="AN60" s="42"/>
      <c r="AO60" s="42"/>
      <c r="AP60" s="40"/>
      <c r="AQ60" s="40"/>
      <c r="AR60" s="44"/>
      <c r="BE60" s="38"/>
    </row>
    <row r="61" spans="2:44" ht="12">
      <c r="B61" s="21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0"/>
    </row>
    <row r="62" spans="2:44" ht="12">
      <c r="B62" s="21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0"/>
    </row>
    <row r="63" spans="2:44" ht="12">
      <c r="B63" s="21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0"/>
    </row>
    <row r="64" spans="1:57" s="2" customFormat="1" ht="12">
      <c r="A64" s="38"/>
      <c r="B64" s="39"/>
      <c r="C64" s="40"/>
      <c r="D64" s="61" t="s">
        <v>53</v>
      </c>
      <c r="E64" s="65"/>
      <c r="F64" s="65"/>
      <c r="G64" s="65"/>
      <c r="H64" s="65"/>
      <c r="I64" s="65"/>
      <c r="J64" s="65"/>
      <c r="K64" s="65"/>
      <c r="L64" s="65"/>
      <c r="M64" s="65"/>
      <c r="N64" s="65"/>
      <c r="O64" s="65"/>
      <c r="P64" s="65"/>
      <c r="Q64" s="65"/>
      <c r="R64" s="65"/>
      <c r="S64" s="65"/>
      <c r="T64" s="65"/>
      <c r="U64" s="65"/>
      <c r="V64" s="65"/>
      <c r="W64" s="65"/>
      <c r="X64" s="65"/>
      <c r="Y64" s="65"/>
      <c r="Z64" s="65"/>
      <c r="AA64" s="65"/>
      <c r="AB64" s="65"/>
      <c r="AC64" s="65"/>
      <c r="AD64" s="65"/>
      <c r="AE64" s="65"/>
      <c r="AF64" s="65"/>
      <c r="AG64" s="65"/>
      <c r="AH64" s="61" t="s">
        <v>54</v>
      </c>
      <c r="AI64" s="65"/>
      <c r="AJ64" s="65"/>
      <c r="AK64" s="65"/>
      <c r="AL64" s="65"/>
      <c r="AM64" s="65"/>
      <c r="AN64" s="65"/>
      <c r="AO64" s="65"/>
      <c r="AP64" s="40"/>
      <c r="AQ64" s="40"/>
      <c r="AR64" s="44"/>
      <c r="BE64" s="38"/>
    </row>
    <row r="65" spans="2:44" ht="12">
      <c r="B65" s="21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0"/>
    </row>
    <row r="66" spans="2:44" ht="12">
      <c r="B66" s="21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0"/>
    </row>
    <row r="67" spans="2:44" ht="12">
      <c r="B67" s="21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0"/>
    </row>
    <row r="68" spans="2:44" ht="12">
      <c r="B68" s="21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0"/>
    </row>
    <row r="69" spans="2:44" ht="12">
      <c r="B69" s="21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0"/>
    </row>
    <row r="70" spans="2:44" ht="12">
      <c r="B70" s="21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0"/>
    </row>
    <row r="71" spans="2:44" ht="12">
      <c r="B71" s="21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0"/>
    </row>
    <row r="72" spans="2:44" ht="12">
      <c r="B72" s="21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0"/>
    </row>
    <row r="73" spans="2:44" ht="12">
      <c r="B73" s="21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0"/>
    </row>
    <row r="74" spans="2:44" ht="12">
      <c r="B74" s="21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0"/>
    </row>
    <row r="75" spans="1:57" s="2" customFormat="1" ht="12">
      <c r="A75" s="38"/>
      <c r="B75" s="39"/>
      <c r="C75" s="40"/>
      <c r="D75" s="64" t="s">
        <v>51</v>
      </c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64" t="s">
        <v>52</v>
      </c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64" t="s">
        <v>51</v>
      </c>
      <c r="AI75" s="42"/>
      <c r="AJ75" s="42"/>
      <c r="AK75" s="42"/>
      <c r="AL75" s="42"/>
      <c r="AM75" s="64" t="s">
        <v>52</v>
      </c>
      <c r="AN75" s="42"/>
      <c r="AO75" s="42"/>
      <c r="AP75" s="40"/>
      <c r="AQ75" s="40"/>
      <c r="AR75" s="44"/>
      <c r="BE75" s="38"/>
    </row>
    <row r="76" spans="1:57" s="2" customFormat="1" ht="12">
      <c r="A76" s="38"/>
      <c r="B76" s="39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0"/>
      <c r="AK76" s="40"/>
      <c r="AL76" s="40"/>
      <c r="AM76" s="40"/>
      <c r="AN76" s="40"/>
      <c r="AO76" s="40"/>
      <c r="AP76" s="40"/>
      <c r="AQ76" s="40"/>
      <c r="AR76" s="44"/>
      <c r="BE76" s="38"/>
    </row>
    <row r="77" spans="1:57" s="2" customFormat="1" ht="6.95" customHeight="1">
      <c r="A77" s="38"/>
      <c r="B77" s="66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67"/>
      <c r="R77" s="67"/>
      <c r="S77" s="67"/>
      <c r="T77" s="67"/>
      <c r="U77" s="67"/>
      <c r="V77" s="67"/>
      <c r="W77" s="67"/>
      <c r="X77" s="67"/>
      <c r="Y77" s="67"/>
      <c r="Z77" s="67"/>
      <c r="AA77" s="67"/>
      <c r="AB77" s="67"/>
      <c r="AC77" s="67"/>
      <c r="AD77" s="67"/>
      <c r="AE77" s="67"/>
      <c r="AF77" s="67"/>
      <c r="AG77" s="67"/>
      <c r="AH77" s="67"/>
      <c r="AI77" s="67"/>
      <c r="AJ77" s="67"/>
      <c r="AK77" s="67"/>
      <c r="AL77" s="67"/>
      <c r="AM77" s="67"/>
      <c r="AN77" s="67"/>
      <c r="AO77" s="67"/>
      <c r="AP77" s="67"/>
      <c r="AQ77" s="67"/>
      <c r="AR77" s="44"/>
      <c r="BE77" s="38"/>
    </row>
    <row r="81" spans="1:57" s="2" customFormat="1" ht="6.95" customHeight="1">
      <c r="A81" s="38"/>
      <c r="B81" s="68"/>
      <c r="C81" s="69"/>
      <c r="D81" s="69"/>
      <c r="E81" s="69"/>
      <c r="F81" s="69"/>
      <c r="G81" s="69"/>
      <c r="H81" s="69"/>
      <c r="I81" s="69"/>
      <c r="J81" s="69"/>
      <c r="K81" s="69"/>
      <c r="L81" s="69"/>
      <c r="M81" s="69"/>
      <c r="N81" s="69"/>
      <c r="O81" s="69"/>
      <c r="P81" s="69"/>
      <c r="Q81" s="69"/>
      <c r="R81" s="69"/>
      <c r="S81" s="69"/>
      <c r="T81" s="69"/>
      <c r="U81" s="69"/>
      <c r="V81" s="69"/>
      <c r="W81" s="69"/>
      <c r="X81" s="69"/>
      <c r="Y81" s="69"/>
      <c r="Z81" s="69"/>
      <c r="AA81" s="69"/>
      <c r="AB81" s="69"/>
      <c r="AC81" s="69"/>
      <c r="AD81" s="69"/>
      <c r="AE81" s="69"/>
      <c r="AF81" s="69"/>
      <c r="AG81" s="69"/>
      <c r="AH81" s="69"/>
      <c r="AI81" s="69"/>
      <c r="AJ81" s="69"/>
      <c r="AK81" s="69"/>
      <c r="AL81" s="69"/>
      <c r="AM81" s="69"/>
      <c r="AN81" s="69"/>
      <c r="AO81" s="69"/>
      <c r="AP81" s="69"/>
      <c r="AQ81" s="69"/>
      <c r="AR81" s="44"/>
      <c r="BE81" s="38"/>
    </row>
    <row r="82" spans="1:57" s="2" customFormat="1" ht="24.95" customHeight="1">
      <c r="A82" s="38"/>
      <c r="B82" s="39"/>
      <c r="C82" s="23" t="s">
        <v>55</v>
      </c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4"/>
      <c r="BE82" s="38"/>
    </row>
    <row r="83" spans="1:57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AR83" s="44"/>
      <c r="BE83" s="38"/>
    </row>
    <row r="84" spans="1:57" s="4" customFormat="1" ht="12" customHeight="1">
      <c r="A84" s="4"/>
      <c r="B84" s="70"/>
      <c r="C84" s="32" t="s">
        <v>13</v>
      </c>
      <c r="D84" s="71"/>
      <c r="E84" s="71"/>
      <c r="F84" s="71"/>
      <c r="G84" s="71"/>
      <c r="H84" s="71"/>
      <c r="I84" s="71"/>
      <c r="J84" s="71"/>
      <c r="K84" s="71"/>
      <c r="L84" s="71" t="str">
        <f>K5</f>
        <v>Mesto1129</v>
      </c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1"/>
      <c r="Z84" s="71"/>
      <c r="AA84" s="71"/>
      <c r="AB84" s="71"/>
      <c r="AC84" s="71"/>
      <c r="AD84" s="71"/>
      <c r="AE84" s="71"/>
      <c r="AF84" s="71"/>
      <c r="AG84" s="71"/>
      <c r="AH84" s="71"/>
      <c r="AI84" s="71"/>
      <c r="AJ84" s="71"/>
      <c r="AK84" s="71"/>
      <c r="AL84" s="71"/>
      <c r="AM84" s="71"/>
      <c r="AN84" s="71"/>
      <c r="AO84" s="71"/>
      <c r="AP84" s="71"/>
      <c r="AQ84" s="71"/>
      <c r="AR84" s="72"/>
      <c r="BE84" s="4"/>
    </row>
    <row r="85" spans="1:57" s="5" customFormat="1" ht="36.95" customHeight="1">
      <c r="A85" s="5"/>
      <c r="B85" s="73"/>
      <c r="C85" s="74" t="s">
        <v>16</v>
      </c>
      <c r="D85" s="75"/>
      <c r="E85" s="75"/>
      <c r="F85" s="75"/>
      <c r="G85" s="75"/>
      <c r="H85" s="75"/>
      <c r="I85" s="75"/>
      <c r="J85" s="75"/>
      <c r="K85" s="75"/>
      <c r="L85" s="76" t="str">
        <f>K6</f>
        <v xml:space="preserve">Chodník na  ulice Solární</v>
      </c>
      <c r="M85" s="75"/>
      <c r="N85" s="75"/>
      <c r="O85" s="75"/>
      <c r="P85" s="75"/>
      <c r="Q85" s="75"/>
      <c r="R85" s="75"/>
      <c r="S85" s="75"/>
      <c r="T85" s="75"/>
      <c r="U85" s="75"/>
      <c r="V85" s="75"/>
      <c r="W85" s="75"/>
      <c r="X85" s="75"/>
      <c r="Y85" s="75"/>
      <c r="Z85" s="75"/>
      <c r="AA85" s="75"/>
      <c r="AB85" s="75"/>
      <c r="AC85" s="75"/>
      <c r="AD85" s="75"/>
      <c r="AE85" s="75"/>
      <c r="AF85" s="75"/>
      <c r="AG85" s="75"/>
      <c r="AH85" s="75"/>
      <c r="AI85" s="75"/>
      <c r="AJ85" s="75"/>
      <c r="AK85" s="75"/>
      <c r="AL85" s="75"/>
      <c r="AM85" s="75"/>
      <c r="AN85" s="75"/>
      <c r="AO85" s="75"/>
      <c r="AP85" s="75"/>
      <c r="AQ85" s="75"/>
      <c r="AR85" s="77"/>
      <c r="BE85" s="5"/>
    </row>
    <row r="86" spans="1:57" s="2" customFormat="1" ht="6.95" customHeight="1">
      <c r="A86" s="38"/>
      <c r="B86" s="39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0"/>
      <c r="AR86" s="44"/>
      <c r="BE86" s="38"/>
    </row>
    <row r="87" spans="1:57" s="2" customFormat="1" ht="12" customHeight="1">
      <c r="A87" s="38"/>
      <c r="B87" s="39"/>
      <c r="C87" s="32" t="s">
        <v>20</v>
      </c>
      <c r="D87" s="40"/>
      <c r="E87" s="40"/>
      <c r="F87" s="40"/>
      <c r="G87" s="40"/>
      <c r="H87" s="40"/>
      <c r="I87" s="40"/>
      <c r="J87" s="40"/>
      <c r="K87" s="40"/>
      <c r="L87" s="78" t="str">
        <f>IF(K8="","",K8)</f>
        <v>Valašské Meziříčí</v>
      </c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32" t="s">
        <v>22</v>
      </c>
      <c r="AJ87" s="40"/>
      <c r="AK87" s="40"/>
      <c r="AL87" s="40"/>
      <c r="AM87" s="79" t="str">
        <f>IF(AN8="","",AN8)</f>
        <v>25. 10. 2023</v>
      </c>
      <c r="AN87" s="79"/>
      <c r="AO87" s="40"/>
      <c r="AP87" s="40"/>
      <c r="AQ87" s="40"/>
      <c r="AR87" s="44"/>
      <c r="BE87" s="38"/>
    </row>
    <row r="88" spans="1:57" s="2" customFormat="1" ht="6.95" customHeight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40"/>
      <c r="AH88" s="40"/>
      <c r="AI88" s="40"/>
      <c r="AJ88" s="40"/>
      <c r="AK88" s="40"/>
      <c r="AL88" s="40"/>
      <c r="AM88" s="40"/>
      <c r="AN88" s="40"/>
      <c r="AO88" s="40"/>
      <c r="AP88" s="40"/>
      <c r="AQ88" s="40"/>
      <c r="AR88" s="44"/>
      <c r="BE88" s="38"/>
    </row>
    <row r="89" spans="1:57" s="2" customFormat="1" ht="15.15" customHeight="1">
      <c r="A89" s="38"/>
      <c r="B89" s="39"/>
      <c r="C89" s="32" t="s">
        <v>24</v>
      </c>
      <c r="D89" s="40"/>
      <c r="E89" s="40"/>
      <c r="F89" s="40"/>
      <c r="G89" s="40"/>
      <c r="H89" s="40"/>
      <c r="I89" s="40"/>
      <c r="J89" s="40"/>
      <c r="K89" s="40"/>
      <c r="L89" s="71" t="str">
        <f>IF(E11="","",E11)</f>
        <v>Město Valašské Meziříčí</v>
      </c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F89" s="40"/>
      <c r="AG89" s="40"/>
      <c r="AH89" s="40"/>
      <c r="AI89" s="32" t="s">
        <v>30</v>
      </c>
      <c r="AJ89" s="40"/>
      <c r="AK89" s="40"/>
      <c r="AL89" s="40"/>
      <c r="AM89" s="80" t="str">
        <f>IF(E17="","",E17)</f>
        <v>LZ-PROJEKT plus s.r.o.</v>
      </c>
      <c r="AN89" s="71"/>
      <c r="AO89" s="71"/>
      <c r="AP89" s="71"/>
      <c r="AQ89" s="40"/>
      <c r="AR89" s="44"/>
      <c r="AS89" s="81" t="s">
        <v>56</v>
      </c>
      <c r="AT89" s="82"/>
      <c r="AU89" s="83"/>
      <c r="AV89" s="83"/>
      <c r="AW89" s="83"/>
      <c r="AX89" s="83"/>
      <c r="AY89" s="83"/>
      <c r="AZ89" s="83"/>
      <c r="BA89" s="83"/>
      <c r="BB89" s="83"/>
      <c r="BC89" s="83"/>
      <c r="BD89" s="84"/>
      <c r="BE89" s="38"/>
    </row>
    <row r="90" spans="1:57" s="2" customFormat="1" ht="15.15" customHeight="1">
      <c r="A90" s="38"/>
      <c r="B90" s="39"/>
      <c r="C90" s="32" t="s">
        <v>28</v>
      </c>
      <c r="D90" s="40"/>
      <c r="E90" s="40"/>
      <c r="F90" s="40"/>
      <c r="G90" s="40"/>
      <c r="H90" s="40"/>
      <c r="I90" s="40"/>
      <c r="J90" s="40"/>
      <c r="K90" s="40"/>
      <c r="L90" s="71" t="str">
        <f>IF(E14="Vyplň údaj","",E14)</f>
        <v/>
      </c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F90" s="40"/>
      <c r="AG90" s="40"/>
      <c r="AH90" s="40"/>
      <c r="AI90" s="32" t="s">
        <v>33</v>
      </c>
      <c r="AJ90" s="40"/>
      <c r="AK90" s="40"/>
      <c r="AL90" s="40"/>
      <c r="AM90" s="80" t="str">
        <f>IF(E20="","",E20)</f>
        <v>Fajfrová Irena</v>
      </c>
      <c r="AN90" s="71"/>
      <c r="AO90" s="71"/>
      <c r="AP90" s="71"/>
      <c r="AQ90" s="40"/>
      <c r="AR90" s="44"/>
      <c r="AS90" s="85"/>
      <c r="AT90" s="86"/>
      <c r="AU90" s="87"/>
      <c r="AV90" s="87"/>
      <c r="AW90" s="87"/>
      <c r="AX90" s="87"/>
      <c r="AY90" s="87"/>
      <c r="AZ90" s="87"/>
      <c r="BA90" s="87"/>
      <c r="BB90" s="87"/>
      <c r="BC90" s="87"/>
      <c r="BD90" s="88"/>
      <c r="BE90" s="38"/>
    </row>
    <row r="91" spans="1:57" s="2" customFormat="1" ht="10.8" customHeight="1">
      <c r="A91" s="38"/>
      <c r="B91" s="39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40"/>
      <c r="AH91" s="40"/>
      <c r="AI91" s="40"/>
      <c r="AJ91" s="40"/>
      <c r="AK91" s="40"/>
      <c r="AL91" s="40"/>
      <c r="AM91" s="40"/>
      <c r="AN91" s="40"/>
      <c r="AO91" s="40"/>
      <c r="AP91" s="40"/>
      <c r="AQ91" s="40"/>
      <c r="AR91" s="44"/>
      <c r="AS91" s="89"/>
      <c r="AT91" s="90"/>
      <c r="AU91" s="91"/>
      <c r="AV91" s="91"/>
      <c r="AW91" s="91"/>
      <c r="AX91" s="91"/>
      <c r="AY91" s="91"/>
      <c r="AZ91" s="91"/>
      <c r="BA91" s="91"/>
      <c r="BB91" s="91"/>
      <c r="BC91" s="91"/>
      <c r="BD91" s="92"/>
      <c r="BE91" s="38"/>
    </row>
    <row r="92" spans="1:57" s="2" customFormat="1" ht="29.25" customHeight="1">
      <c r="A92" s="38"/>
      <c r="B92" s="39"/>
      <c r="C92" s="93" t="s">
        <v>57</v>
      </c>
      <c r="D92" s="94"/>
      <c r="E92" s="94"/>
      <c r="F92" s="94"/>
      <c r="G92" s="94"/>
      <c r="H92" s="95"/>
      <c r="I92" s="96" t="s">
        <v>58</v>
      </c>
      <c r="J92" s="94"/>
      <c r="K92" s="94"/>
      <c r="L92" s="94"/>
      <c r="M92" s="94"/>
      <c r="N92" s="94"/>
      <c r="O92" s="94"/>
      <c r="P92" s="94"/>
      <c r="Q92" s="94"/>
      <c r="R92" s="94"/>
      <c r="S92" s="94"/>
      <c r="T92" s="94"/>
      <c r="U92" s="94"/>
      <c r="V92" s="94"/>
      <c r="W92" s="94"/>
      <c r="X92" s="94"/>
      <c r="Y92" s="94"/>
      <c r="Z92" s="94"/>
      <c r="AA92" s="94"/>
      <c r="AB92" s="94"/>
      <c r="AC92" s="94"/>
      <c r="AD92" s="94"/>
      <c r="AE92" s="94"/>
      <c r="AF92" s="94"/>
      <c r="AG92" s="97" t="s">
        <v>59</v>
      </c>
      <c r="AH92" s="94"/>
      <c r="AI92" s="94"/>
      <c r="AJ92" s="94"/>
      <c r="AK92" s="94"/>
      <c r="AL92" s="94"/>
      <c r="AM92" s="94"/>
      <c r="AN92" s="96" t="s">
        <v>60</v>
      </c>
      <c r="AO92" s="94"/>
      <c r="AP92" s="98"/>
      <c r="AQ92" s="99" t="s">
        <v>61</v>
      </c>
      <c r="AR92" s="44"/>
      <c r="AS92" s="100" t="s">
        <v>62</v>
      </c>
      <c r="AT92" s="101" t="s">
        <v>63</v>
      </c>
      <c r="AU92" s="101" t="s">
        <v>64</v>
      </c>
      <c r="AV92" s="101" t="s">
        <v>65</v>
      </c>
      <c r="AW92" s="101" t="s">
        <v>66</v>
      </c>
      <c r="AX92" s="101" t="s">
        <v>67</v>
      </c>
      <c r="AY92" s="101" t="s">
        <v>68</v>
      </c>
      <c r="AZ92" s="101" t="s">
        <v>69</v>
      </c>
      <c r="BA92" s="101" t="s">
        <v>70</v>
      </c>
      <c r="BB92" s="101" t="s">
        <v>71</v>
      </c>
      <c r="BC92" s="101" t="s">
        <v>72</v>
      </c>
      <c r="BD92" s="102" t="s">
        <v>73</v>
      </c>
      <c r="BE92" s="38"/>
    </row>
    <row r="93" spans="1:57" s="2" customFormat="1" ht="10.8" customHeight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40"/>
      <c r="AL93" s="40"/>
      <c r="AM93" s="40"/>
      <c r="AN93" s="40"/>
      <c r="AO93" s="40"/>
      <c r="AP93" s="40"/>
      <c r="AQ93" s="40"/>
      <c r="AR93" s="44"/>
      <c r="AS93" s="103"/>
      <c r="AT93" s="104"/>
      <c r="AU93" s="104"/>
      <c r="AV93" s="104"/>
      <c r="AW93" s="104"/>
      <c r="AX93" s="104"/>
      <c r="AY93" s="104"/>
      <c r="AZ93" s="104"/>
      <c r="BA93" s="104"/>
      <c r="BB93" s="104"/>
      <c r="BC93" s="104"/>
      <c r="BD93" s="105"/>
      <c r="BE93" s="38"/>
    </row>
    <row r="94" spans="1:90" s="6" customFormat="1" ht="32.4" customHeight="1">
      <c r="A94" s="6"/>
      <c r="B94" s="106"/>
      <c r="C94" s="107" t="s">
        <v>74</v>
      </c>
      <c r="D94" s="108"/>
      <c r="E94" s="108"/>
      <c r="F94" s="108"/>
      <c r="G94" s="108"/>
      <c r="H94" s="108"/>
      <c r="I94" s="108"/>
      <c r="J94" s="108"/>
      <c r="K94" s="108"/>
      <c r="L94" s="108"/>
      <c r="M94" s="108"/>
      <c r="N94" s="108"/>
      <c r="O94" s="108"/>
      <c r="P94" s="108"/>
      <c r="Q94" s="108"/>
      <c r="R94" s="108"/>
      <c r="S94" s="108"/>
      <c r="T94" s="108"/>
      <c r="U94" s="108"/>
      <c r="V94" s="108"/>
      <c r="W94" s="108"/>
      <c r="X94" s="108"/>
      <c r="Y94" s="108"/>
      <c r="Z94" s="108"/>
      <c r="AA94" s="108"/>
      <c r="AB94" s="108"/>
      <c r="AC94" s="108"/>
      <c r="AD94" s="108"/>
      <c r="AE94" s="108"/>
      <c r="AF94" s="108"/>
      <c r="AG94" s="109">
        <f>ROUND(SUM(AG95:AG97),2)</f>
        <v>0</v>
      </c>
      <c r="AH94" s="109"/>
      <c r="AI94" s="109"/>
      <c r="AJ94" s="109"/>
      <c r="AK94" s="109"/>
      <c r="AL94" s="109"/>
      <c r="AM94" s="109"/>
      <c r="AN94" s="110">
        <f>SUM(AG94,AT94)</f>
        <v>0</v>
      </c>
      <c r="AO94" s="110"/>
      <c r="AP94" s="110"/>
      <c r="AQ94" s="111" t="s">
        <v>1</v>
      </c>
      <c r="AR94" s="112"/>
      <c r="AS94" s="113">
        <f>ROUND(SUM(AS95:AS97),2)</f>
        <v>0</v>
      </c>
      <c r="AT94" s="114">
        <f>ROUND(SUM(AV94:AW94),2)</f>
        <v>0</v>
      </c>
      <c r="AU94" s="115">
        <f>ROUND(SUM(AU95:AU97),5)</f>
        <v>0</v>
      </c>
      <c r="AV94" s="114">
        <f>ROUND(AZ94*L29,2)</f>
        <v>0</v>
      </c>
      <c r="AW94" s="114">
        <f>ROUND(BA94*L30,2)</f>
        <v>0</v>
      </c>
      <c r="AX94" s="114">
        <f>ROUND(BB94*L29,2)</f>
        <v>0</v>
      </c>
      <c r="AY94" s="114">
        <f>ROUND(BC94*L30,2)</f>
        <v>0</v>
      </c>
      <c r="AZ94" s="114">
        <f>ROUND(SUM(AZ95:AZ97),2)</f>
        <v>0</v>
      </c>
      <c r="BA94" s="114">
        <f>ROUND(SUM(BA95:BA97),2)</f>
        <v>0</v>
      </c>
      <c r="BB94" s="114">
        <f>ROUND(SUM(BB95:BB97),2)</f>
        <v>0</v>
      </c>
      <c r="BC94" s="114">
        <f>ROUND(SUM(BC95:BC97),2)</f>
        <v>0</v>
      </c>
      <c r="BD94" s="116">
        <f>ROUND(SUM(BD95:BD97),2)</f>
        <v>0</v>
      </c>
      <c r="BE94" s="6"/>
      <c r="BS94" s="117" t="s">
        <v>75</v>
      </c>
      <c r="BT94" s="117" t="s">
        <v>76</v>
      </c>
      <c r="BU94" s="118" t="s">
        <v>77</v>
      </c>
      <c r="BV94" s="117" t="s">
        <v>78</v>
      </c>
      <c r="BW94" s="117" t="s">
        <v>5</v>
      </c>
      <c r="BX94" s="117" t="s">
        <v>79</v>
      </c>
      <c r="CL94" s="117" t="s">
        <v>1</v>
      </c>
    </row>
    <row r="95" spans="1:91" s="7" customFormat="1" ht="16.5" customHeight="1">
      <c r="A95" s="119" t="s">
        <v>80</v>
      </c>
      <c r="B95" s="120"/>
      <c r="C95" s="121"/>
      <c r="D95" s="122" t="s">
        <v>81</v>
      </c>
      <c r="E95" s="122"/>
      <c r="F95" s="122"/>
      <c r="G95" s="122"/>
      <c r="H95" s="122"/>
      <c r="I95" s="123"/>
      <c r="J95" s="122" t="s">
        <v>82</v>
      </c>
      <c r="K95" s="122"/>
      <c r="L95" s="122"/>
      <c r="M95" s="122"/>
      <c r="N95" s="122"/>
      <c r="O95" s="122"/>
      <c r="P95" s="122"/>
      <c r="Q95" s="122"/>
      <c r="R95" s="122"/>
      <c r="S95" s="122"/>
      <c r="T95" s="122"/>
      <c r="U95" s="122"/>
      <c r="V95" s="122"/>
      <c r="W95" s="122"/>
      <c r="X95" s="122"/>
      <c r="Y95" s="122"/>
      <c r="Z95" s="122"/>
      <c r="AA95" s="122"/>
      <c r="AB95" s="122"/>
      <c r="AC95" s="122"/>
      <c r="AD95" s="122"/>
      <c r="AE95" s="122"/>
      <c r="AF95" s="122"/>
      <c r="AG95" s="124">
        <f>'101 - SO 101 Autobusová z...'!J30</f>
        <v>0</v>
      </c>
      <c r="AH95" s="123"/>
      <c r="AI95" s="123"/>
      <c r="AJ95" s="123"/>
      <c r="AK95" s="123"/>
      <c r="AL95" s="123"/>
      <c r="AM95" s="123"/>
      <c r="AN95" s="124">
        <f>SUM(AG95,AT95)</f>
        <v>0</v>
      </c>
      <c r="AO95" s="123"/>
      <c r="AP95" s="123"/>
      <c r="AQ95" s="125" t="s">
        <v>83</v>
      </c>
      <c r="AR95" s="126"/>
      <c r="AS95" s="127">
        <v>0</v>
      </c>
      <c r="AT95" s="128">
        <f>ROUND(SUM(AV95:AW95),2)</f>
        <v>0</v>
      </c>
      <c r="AU95" s="129">
        <f>'101 - SO 101 Autobusová z...'!P125</f>
        <v>0</v>
      </c>
      <c r="AV95" s="128">
        <f>'101 - SO 101 Autobusová z...'!J33</f>
        <v>0</v>
      </c>
      <c r="AW95" s="128">
        <f>'101 - SO 101 Autobusová z...'!J34</f>
        <v>0</v>
      </c>
      <c r="AX95" s="128">
        <f>'101 - SO 101 Autobusová z...'!J35</f>
        <v>0</v>
      </c>
      <c r="AY95" s="128">
        <f>'101 - SO 101 Autobusová z...'!J36</f>
        <v>0</v>
      </c>
      <c r="AZ95" s="128">
        <f>'101 - SO 101 Autobusová z...'!F33</f>
        <v>0</v>
      </c>
      <c r="BA95" s="128">
        <f>'101 - SO 101 Autobusová z...'!F34</f>
        <v>0</v>
      </c>
      <c r="BB95" s="128">
        <f>'101 - SO 101 Autobusová z...'!F35</f>
        <v>0</v>
      </c>
      <c r="BC95" s="128">
        <f>'101 - SO 101 Autobusová z...'!F36</f>
        <v>0</v>
      </c>
      <c r="BD95" s="130">
        <f>'101 - SO 101 Autobusová z...'!F37</f>
        <v>0</v>
      </c>
      <c r="BE95" s="7"/>
      <c r="BT95" s="131" t="s">
        <v>84</v>
      </c>
      <c r="BV95" s="131" t="s">
        <v>78</v>
      </c>
      <c r="BW95" s="131" t="s">
        <v>85</v>
      </c>
      <c r="BX95" s="131" t="s">
        <v>5</v>
      </c>
      <c r="CL95" s="131" t="s">
        <v>1</v>
      </c>
      <c r="CM95" s="131" t="s">
        <v>86</v>
      </c>
    </row>
    <row r="96" spans="1:91" s="7" customFormat="1" ht="16.5" customHeight="1">
      <c r="A96" s="119" t="s">
        <v>80</v>
      </c>
      <c r="B96" s="120"/>
      <c r="C96" s="121"/>
      <c r="D96" s="122" t="s">
        <v>87</v>
      </c>
      <c r="E96" s="122"/>
      <c r="F96" s="122"/>
      <c r="G96" s="122"/>
      <c r="H96" s="122"/>
      <c r="I96" s="123"/>
      <c r="J96" s="122" t="s">
        <v>88</v>
      </c>
      <c r="K96" s="122"/>
      <c r="L96" s="122"/>
      <c r="M96" s="122"/>
      <c r="N96" s="122"/>
      <c r="O96" s="122"/>
      <c r="P96" s="122"/>
      <c r="Q96" s="122"/>
      <c r="R96" s="122"/>
      <c r="S96" s="122"/>
      <c r="T96" s="122"/>
      <c r="U96" s="122"/>
      <c r="V96" s="122"/>
      <c r="W96" s="122"/>
      <c r="X96" s="122"/>
      <c r="Y96" s="122"/>
      <c r="Z96" s="122"/>
      <c r="AA96" s="122"/>
      <c r="AB96" s="122"/>
      <c r="AC96" s="122"/>
      <c r="AD96" s="122"/>
      <c r="AE96" s="122"/>
      <c r="AF96" s="122"/>
      <c r="AG96" s="124">
        <f>'201 - SO 201 Opěrná stěna'!J30</f>
        <v>0</v>
      </c>
      <c r="AH96" s="123"/>
      <c r="AI96" s="123"/>
      <c r="AJ96" s="123"/>
      <c r="AK96" s="123"/>
      <c r="AL96" s="123"/>
      <c r="AM96" s="123"/>
      <c r="AN96" s="124">
        <f>SUM(AG96,AT96)</f>
        <v>0</v>
      </c>
      <c r="AO96" s="123"/>
      <c r="AP96" s="123"/>
      <c r="AQ96" s="125" t="s">
        <v>83</v>
      </c>
      <c r="AR96" s="126"/>
      <c r="AS96" s="127">
        <v>0</v>
      </c>
      <c r="AT96" s="128">
        <f>ROUND(SUM(AV96:AW96),2)</f>
        <v>0</v>
      </c>
      <c r="AU96" s="129">
        <f>'201 - SO 201 Opěrná stěna'!P126</f>
        <v>0</v>
      </c>
      <c r="AV96" s="128">
        <f>'201 - SO 201 Opěrná stěna'!J33</f>
        <v>0</v>
      </c>
      <c r="AW96" s="128">
        <f>'201 - SO 201 Opěrná stěna'!J34</f>
        <v>0</v>
      </c>
      <c r="AX96" s="128">
        <f>'201 - SO 201 Opěrná stěna'!J35</f>
        <v>0</v>
      </c>
      <c r="AY96" s="128">
        <f>'201 - SO 201 Opěrná stěna'!J36</f>
        <v>0</v>
      </c>
      <c r="AZ96" s="128">
        <f>'201 - SO 201 Opěrná stěna'!F33</f>
        <v>0</v>
      </c>
      <c r="BA96" s="128">
        <f>'201 - SO 201 Opěrná stěna'!F34</f>
        <v>0</v>
      </c>
      <c r="BB96" s="128">
        <f>'201 - SO 201 Opěrná stěna'!F35</f>
        <v>0</v>
      </c>
      <c r="BC96" s="128">
        <f>'201 - SO 201 Opěrná stěna'!F36</f>
        <v>0</v>
      </c>
      <c r="BD96" s="130">
        <f>'201 - SO 201 Opěrná stěna'!F37</f>
        <v>0</v>
      </c>
      <c r="BE96" s="7"/>
      <c r="BT96" s="131" t="s">
        <v>84</v>
      </c>
      <c r="BV96" s="131" t="s">
        <v>78</v>
      </c>
      <c r="BW96" s="131" t="s">
        <v>89</v>
      </c>
      <c r="BX96" s="131" t="s">
        <v>5</v>
      </c>
      <c r="CL96" s="131" t="s">
        <v>1</v>
      </c>
      <c r="CM96" s="131" t="s">
        <v>86</v>
      </c>
    </row>
    <row r="97" spans="1:91" s="7" customFormat="1" ht="16.5" customHeight="1">
      <c r="A97" s="119" t="s">
        <v>80</v>
      </c>
      <c r="B97" s="120"/>
      <c r="C97" s="121"/>
      <c r="D97" s="122" t="s">
        <v>90</v>
      </c>
      <c r="E97" s="122"/>
      <c r="F97" s="122"/>
      <c r="G97" s="122"/>
      <c r="H97" s="122"/>
      <c r="I97" s="123"/>
      <c r="J97" s="122" t="s">
        <v>91</v>
      </c>
      <c r="K97" s="122"/>
      <c r="L97" s="122"/>
      <c r="M97" s="122"/>
      <c r="N97" s="122"/>
      <c r="O97" s="122"/>
      <c r="P97" s="122"/>
      <c r="Q97" s="122"/>
      <c r="R97" s="122"/>
      <c r="S97" s="122"/>
      <c r="T97" s="122"/>
      <c r="U97" s="122"/>
      <c r="V97" s="122"/>
      <c r="W97" s="122"/>
      <c r="X97" s="122"/>
      <c r="Y97" s="122"/>
      <c r="Z97" s="122"/>
      <c r="AA97" s="122"/>
      <c r="AB97" s="122"/>
      <c r="AC97" s="122"/>
      <c r="AD97" s="122"/>
      <c r="AE97" s="122"/>
      <c r="AF97" s="122"/>
      <c r="AG97" s="124">
        <f>'500 - Vedlejší rozpočtové...'!J30</f>
        <v>0</v>
      </c>
      <c r="AH97" s="123"/>
      <c r="AI97" s="123"/>
      <c r="AJ97" s="123"/>
      <c r="AK97" s="123"/>
      <c r="AL97" s="123"/>
      <c r="AM97" s="123"/>
      <c r="AN97" s="124">
        <f>SUM(AG97,AT97)</f>
        <v>0</v>
      </c>
      <c r="AO97" s="123"/>
      <c r="AP97" s="123"/>
      <c r="AQ97" s="125" t="s">
        <v>83</v>
      </c>
      <c r="AR97" s="126"/>
      <c r="AS97" s="132">
        <v>0</v>
      </c>
      <c r="AT97" s="133">
        <f>ROUND(SUM(AV97:AW97),2)</f>
        <v>0</v>
      </c>
      <c r="AU97" s="134">
        <f>'500 - Vedlejší rozpočtové...'!P123</f>
        <v>0</v>
      </c>
      <c r="AV97" s="133">
        <f>'500 - Vedlejší rozpočtové...'!J33</f>
        <v>0</v>
      </c>
      <c r="AW97" s="133">
        <f>'500 - Vedlejší rozpočtové...'!J34</f>
        <v>0</v>
      </c>
      <c r="AX97" s="133">
        <f>'500 - Vedlejší rozpočtové...'!J35</f>
        <v>0</v>
      </c>
      <c r="AY97" s="133">
        <f>'500 - Vedlejší rozpočtové...'!J36</f>
        <v>0</v>
      </c>
      <c r="AZ97" s="133">
        <f>'500 - Vedlejší rozpočtové...'!F33</f>
        <v>0</v>
      </c>
      <c r="BA97" s="133">
        <f>'500 - Vedlejší rozpočtové...'!F34</f>
        <v>0</v>
      </c>
      <c r="BB97" s="133">
        <f>'500 - Vedlejší rozpočtové...'!F35</f>
        <v>0</v>
      </c>
      <c r="BC97" s="133">
        <f>'500 - Vedlejší rozpočtové...'!F36</f>
        <v>0</v>
      </c>
      <c r="BD97" s="135">
        <f>'500 - Vedlejší rozpočtové...'!F37</f>
        <v>0</v>
      </c>
      <c r="BE97" s="7"/>
      <c r="BT97" s="131" t="s">
        <v>84</v>
      </c>
      <c r="BV97" s="131" t="s">
        <v>78</v>
      </c>
      <c r="BW97" s="131" t="s">
        <v>92</v>
      </c>
      <c r="BX97" s="131" t="s">
        <v>5</v>
      </c>
      <c r="CL97" s="131" t="s">
        <v>1</v>
      </c>
      <c r="CM97" s="131" t="s">
        <v>86</v>
      </c>
    </row>
    <row r="98" spans="1:57" s="2" customFormat="1" ht="30" customHeight="1">
      <c r="A98" s="38"/>
      <c r="B98" s="39"/>
      <c r="C98" s="40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F98" s="40"/>
      <c r="AG98" s="40"/>
      <c r="AH98" s="40"/>
      <c r="AI98" s="40"/>
      <c r="AJ98" s="40"/>
      <c r="AK98" s="40"/>
      <c r="AL98" s="40"/>
      <c r="AM98" s="40"/>
      <c r="AN98" s="40"/>
      <c r="AO98" s="40"/>
      <c r="AP98" s="40"/>
      <c r="AQ98" s="40"/>
      <c r="AR98" s="44"/>
      <c r="AS98" s="38"/>
      <c r="AT98" s="38"/>
      <c r="AU98" s="38"/>
      <c r="AV98" s="38"/>
      <c r="AW98" s="38"/>
      <c r="AX98" s="38"/>
      <c r="AY98" s="38"/>
      <c r="AZ98" s="38"/>
      <c r="BA98" s="38"/>
      <c r="BB98" s="38"/>
      <c r="BC98" s="38"/>
      <c r="BD98" s="38"/>
      <c r="BE98" s="38"/>
    </row>
    <row r="99" spans="1:57" s="2" customFormat="1" ht="6.95" customHeight="1">
      <c r="A99" s="38"/>
      <c r="B99" s="66"/>
      <c r="C99" s="67"/>
      <c r="D99" s="67"/>
      <c r="E99" s="67"/>
      <c r="F99" s="67"/>
      <c r="G99" s="67"/>
      <c r="H99" s="67"/>
      <c r="I99" s="67"/>
      <c r="J99" s="67"/>
      <c r="K99" s="67"/>
      <c r="L99" s="67"/>
      <c r="M99" s="67"/>
      <c r="N99" s="67"/>
      <c r="O99" s="67"/>
      <c r="P99" s="67"/>
      <c r="Q99" s="67"/>
      <c r="R99" s="67"/>
      <c r="S99" s="67"/>
      <c r="T99" s="67"/>
      <c r="U99" s="67"/>
      <c r="V99" s="67"/>
      <c r="W99" s="67"/>
      <c r="X99" s="67"/>
      <c r="Y99" s="67"/>
      <c r="Z99" s="67"/>
      <c r="AA99" s="67"/>
      <c r="AB99" s="67"/>
      <c r="AC99" s="67"/>
      <c r="AD99" s="67"/>
      <c r="AE99" s="67"/>
      <c r="AF99" s="67"/>
      <c r="AG99" s="67"/>
      <c r="AH99" s="67"/>
      <c r="AI99" s="67"/>
      <c r="AJ99" s="67"/>
      <c r="AK99" s="67"/>
      <c r="AL99" s="67"/>
      <c r="AM99" s="67"/>
      <c r="AN99" s="67"/>
      <c r="AO99" s="67"/>
      <c r="AP99" s="67"/>
      <c r="AQ99" s="67"/>
      <c r="AR99" s="44"/>
      <c r="AS99" s="38"/>
      <c r="AT99" s="38"/>
      <c r="AU99" s="38"/>
      <c r="AV99" s="38"/>
      <c r="AW99" s="38"/>
      <c r="AX99" s="38"/>
      <c r="AY99" s="38"/>
      <c r="AZ99" s="38"/>
      <c r="BA99" s="38"/>
      <c r="BB99" s="38"/>
      <c r="BC99" s="38"/>
      <c r="BD99" s="38"/>
      <c r="BE99" s="38"/>
    </row>
  </sheetData>
  <sheetProtection password="CC35" sheet="1" objects="1" scenarios="1" formatColumns="0" formatRows="0"/>
  <mergeCells count="50">
    <mergeCell ref="BE5:BE34"/>
    <mergeCell ref="K5:AJ5"/>
    <mergeCell ref="K6:AJ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85:AJ85"/>
    <mergeCell ref="AM87:AN87"/>
    <mergeCell ref="AM89:AP89"/>
    <mergeCell ref="AS89:AT91"/>
    <mergeCell ref="AM90:AP90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N96:AP96"/>
    <mergeCell ref="AG96:AM96"/>
    <mergeCell ref="D96:H96"/>
    <mergeCell ref="J96:AF96"/>
    <mergeCell ref="AN97:AP97"/>
    <mergeCell ref="AG97:AM97"/>
    <mergeCell ref="D97:H97"/>
    <mergeCell ref="J97:AF97"/>
    <mergeCell ref="AG94:AM94"/>
    <mergeCell ref="AN94:AP94"/>
    <mergeCell ref="AR2:BE2"/>
  </mergeCells>
  <hyperlinks>
    <hyperlink ref="A95" location="'101 - SO 101 Autobusová z...'!C2" display="/"/>
    <hyperlink ref="A96" location="'201 - SO 201 Opěrná stěna'!C2" display="/"/>
    <hyperlink ref="A97" location="'500 - Vedlejší rozpočtové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34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5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85</v>
      </c>
      <c r="AZ2" s="136" t="s">
        <v>93</v>
      </c>
      <c r="BA2" s="136" t="s">
        <v>1</v>
      </c>
      <c r="BB2" s="136" t="s">
        <v>1</v>
      </c>
      <c r="BC2" s="136" t="s">
        <v>94</v>
      </c>
      <c r="BD2" s="136" t="s">
        <v>86</v>
      </c>
    </row>
    <row r="3" spans="2:56" s="1" customFormat="1" ht="6.95" customHeight="1">
      <c r="B3" s="137"/>
      <c r="C3" s="138"/>
      <c r="D3" s="138"/>
      <c r="E3" s="138"/>
      <c r="F3" s="138"/>
      <c r="G3" s="138"/>
      <c r="H3" s="138"/>
      <c r="I3" s="138"/>
      <c r="J3" s="138"/>
      <c r="K3" s="138"/>
      <c r="L3" s="20"/>
      <c r="AT3" s="17" t="s">
        <v>86</v>
      </c>
      <c r="AZ3" s="136" t="s">
        <v>95</v>
      </c>
      <c r="BA3" s="136" t="s">
        <v>1</v>
      </c>
      <c r="BB3" s="136" t="s">
        <v>1</v>
      </c>
      <c r="BC3" s="136" t="s">
        <v>96</v>
      </c>
      <c r="BD3" s="136" t="s">
        <v>86</v>
      </c>
    </row>
    <row r="4" spans="2:56" s="1" customFormat="1" ht="24.95" customHeight="1">
      <c r="B4" s="20"/>
      <c r="D4" s="139" t="s">
        <v>97</v>
      </c>
      <c r="L4" s="20"/>
      <c r="M4" s="140" t="s">
        <v>10</v>
      </c>
      <c r="AT4" s="17" t="s">
        <v>4</v>
      </c>
      <c r="AZ4" s="136" t="s">
        <v>98</v>
      </c>
      <c r="BA4" s="136" t="s">
        <v>1</v>
      </c>
      <c r="BB4" s="136" t="s">
        <v>1</v>
      </c>
      <c r="BC4" s="136" t="s">
        <v>99</v>
      </c>
      <c r="BD4" s="136" t="s">
        <v>86</v>
      </c>
    </row>
    <row r="5" spans="2:56" s="1" customFormat="1" ht="6.95" customHeight="1">
      <c r="B5" s="20"/>
      <c r="L5" s="20"/>
      <c r="AZ5" s="136" t="s">
        <v>100</v>
      </c>
      <c r="BA5" s="136" t="s">
        <v>1</v>
      </c>
      <c r="BB5" s="136" t="s">
        <v>1</v>
      </c>
      <c r="BC5" s="136" t="s">
        <v>101</v>
      </c>
      <c r="BD5" s="136" t="s">
        <v>86</v>
      </c>
    </row>
    <row r="6" spans="2:56" s="1" customFormat="1" ht="12" customHeight="1">
      <c r="B6" s="20"/>
      <c r="D6" s="141" t="s">
        <v>16</v>
      </c>
      <c r="L6" s="20"/>
      <c r="AZ6" s="136" t="s">
        <v>102</v>
      </c>
      <c r="BA6" s="136" t="s">
        <v>1</v>
      </c>
      <c r="BB6" s="136" t="s">
        <v>1</v>
      </c>
      <c r="BC6" s="136" t="s">
        <v>103</v>
      </c>
      <c r="BD6" s="136" t="s">
        <v>86</v>
      </c>
    </row>
    <row r="7" spans="2:56" s="1" customFormat="1" ht="16.5" customHeight="1">
      <c r="B7" s="20"/>
      <c r="E7" s="142" t="str">
        <f>'Rekapitulace stavby'!K6</f>
        <v xml:space="preserve">Chodník na  ulice Solární</v>
      </c>
      <c r="F7" s="141"/>
      <c r="G7" s="141"/>
      <c r="H7" s="141"/>
      <c r="L7" s="20"/>
      <c r="AZ7" s="136" t="s">
        <v>104</v>
      </c>
      <c r="BA7" s="136" t="s">
        <v>1</v>
      </c>
      <c r="BB7" s="136" t="s">
        <v>1</v>
      </c>
      <c r="BC7" s="136" t="s">
        <v>105</v>
      </c>
      <c r="BD7" s="136" t="s">
        <v>86</v>
      </c>
    </row>
    <row r="8" spans="1:56" s="2" customFormat="1" ht="12" customHeight="1">
      <c r="A8" s="38"/>
      <c r="B8" s="44"/>
      <c r="C8" s="38"/>
      <c r="D8" s="141" t="s">
        <v>106</v>
      </c>
      <c r="E8" s="38"/>
      <c r="F8" s="38"/>
      <c r="G8" s="38"/>
      <c r="H8" s="38"/>
      <c r="I8" s="38"/>
      <c r="J8" s="38"/>
      <c r="K8" s="38"/>
      <c r="L8" s="63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Z8" s="136" t="s">
        <v>107</v>
      </c>
      <c r="BA8" s="136" t="s">
        <v>1</v>
      </c>
      <c r="BB8" s="136" t="s">
        <v>1</v>
      </c>
      <c r="BC8" s="136" t="s">
        <v>108</v>
      </c>
      <c r="BD8" s="136" t="s">
        <v>86</v>
      </c>
    </row>
    <row r="9" spans="1:56" s="2" customFormat="1" ht="16.5" customHeight="1">
      <c r="A9" s="38"/>
      <c r="B9" s="44"/>
      <c r="C9" s="38"/>
      <c r="D9" s="38"/>
      <c r="E9" s="143" t="s">
        <v>109</v>
      </c>
      <c r="F9" s="38"/>
      <c r="G9" s="38"/>
      <c r="H9" s="38"/>
      <c r="I9" s="38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Z9" s="136" t="s">
        <v>110</v>
      </c>
      <c r="BA9" s="136" t="s">
        <v>1</v>
      </c>
      <c r="BB9" s="136" t="s">
        <v>1</v>
      </c>
      <c r="BC9" s="136" t="s">
        <v>111</v>
      </c>
      <c r="BD9" s="136" t="s">
        <v>112</v>
      </c>
    </row>
    <row r="10" spans="1:56" s="2" customFormat="1" ht="12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Z10" s="136" t="s">
        <v>113</v>
      </c>
      <c r="BA10" s="136" t="s">
        <v>1</v>
      </c>
      <c r="BB10" s="136" t="s">
        <v>1</v>
      </c>
      <c r="BC10" s="136" t="s">
        <v>114</v>
      </c>
      <c r="BD10" s="136" t="s">
        <v>86</v>
      </c>
    </row>
    <row r="11" spans="1:56" s="2" customFormat="1" ht="12" customHeight="1">
      <c r="A11" s="38"/>
      <c r="B11" s="44"/>
      <c r="C11" s="38"/>
      <c r="D11" s="141" t="s">
        <v>18</v>
      </c>
      <c r="E11" s="38"/>
      <c r="F11" s="144" t="s">
        <v>1</v>
      </c>
      <c r="G11" s="38"/>
      <c r="H11" s="38"/>
      <c r="I11" s="141" t="s">
        <v>19</v>
      </c>
      <c r="J11" s="144" t="s">
        <v>1</v>
      </c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Z11" s="136" t="s">
        <v>115</v>
      </c>
      <c r="BA11" s="136" t="s">
        <v>1</v>
      </c>
      <c r="BB11" s="136" t="s">
        <v>1</v>
      </c>
      <c r="BC11" s="136" t="s">
        <v>116</v>
      </c>
      <c r="BD11" s="136" t="s">
        <v>86</v>
      </c>
    </row>
    <row r="12" spans="1:56" s="2" customFormat="1" ht="12" customHeight="1">
      <c r="A12" s="38"/>
      <c r="B12" s="44"/>
      <c r="C12" s="38"/>
      <c r="D12" s="141" t="s">
        <v>20</v>
      </c>
      <c r="E12" s="38"/>
      <c r="F12" s="144" t="s">
        <v>21</v>
      </c>
      <c r="G12" s="38"/>
      <c r="H12" s="38"/>
      <c r="I12" s="141" t="s">
        <v>22</v>
      </c>
      <c r="J12" s="145" t="str">
        <f>'Rekapitulace stavby'!AN8</f>
        <v>25. 10. 2023</v>
      </c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Z12" s="136" t="s">
        <v>117</v>
      </c>
      <c r="BA12" s="136" t="s">
        <v>1</v>
      </c>
      <c r="BB12" s="136" t="s">
        <v>1</v>
      </c>
      <c r="BC12" s="136" t="s">
        <v>118</v>
      </c>
      <c r="BD12" s="136" t="s">
        <v>86</v>
      </c>
    </row>
    <row r="13" spans="1:56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Z13" s="136" t="s">
        <v>119</v>
      </c>
      <c r="BA13" s="136" t="s">
        <v>1</v>
      </c>
      <c r="BB13" s="136" t="s">
        <v>1</v>
      </c>
      <c r="BC13" s="136" t="s">
        <v>120</v>
      </c>
      <c r="BD13" s="136" t="s">
        <v>86</v>
      </c>
    </row>
    <row r="14" spans="1:56" s="2" customFormat="1" ht="12" customHeight="1">
      <c r="A14" s="38"/>
      <c r="B14" s="44"/>
      <c r="C14" s="38"/>
      <c r="D14" s="141" t="s">
        <v>24</v>
      </c>
      <c r="E14" s="38"/>
      <c r="F14" s="38"/>
      <c r="G14" s="38"/>
      <c r="H14" s="38"/>
      <c r="I14" s="141" t="s">
        <v>25</v>
      </c>
      <c r="J14" s="144" t="s">
        <v>1</v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Z14" s="136" t="s">
        <v>121</v>
      </c>
      <c r="BA14" s="136" t="s">
        <v>1</v>
      </c>
      <c r="BB14" s="136" t="s">
        <v>1</v>
      </c>
      <c r="BC14" s="136" t="s">
        <v>122</v>
      </c>
      <c r="BD14" s="136" t="s">
        <v>86</v>
      </c>
    </row>
    <row r="15" spans="1:31" s="2" customFormat="1" ht="18" customHeight="1">
      <c r="A15" s="38"/>
      <c r="B15" s="44"/>
      <c r="C15" s="38"/>
      <c r="D15" s="38"/>
      <c r="E15" s="144" t="s">
        <v>26</v>
      </c>
      <c r="F15" s="38"/>
      <c r="G15" s="38"/>
      <c r="H15" s="38"/>
      <c r="I15" s="141" t="s">
        <v>27</v>
      </c>
      <c r="J15" s="144" t="s">
        <v>1</v>
      </c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41" t="s">
        <v>28</v>
      </c>
      <c r="E17" s="38"/>
      <c r="F17" s="38"/>
      <c r="G17" s="38"/>
      <c r="H17" s="38"/>
      <c r="I17" s="141" t="s">
        <v>25</v>
      </c>
      <c r="J17" s="33" t="str">
        <f>'Rekapitulace stavby'!AN13</f>
        <v>Vyplň údaj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44"/>
      <c r="G18" s="144"/>
      <c r="H18" s="144"/>
      <c r="I18" s="141" t="s">
        <v>27</v>
      </c>
      <c r="J18" s="33" t="str">
        <f>'Rekapitulace stavby'!AN14</f>
        <v>Vyplň údaj</v>
      </c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41" t="s">
        <v>30</v>
      </c>
      <c r="E20" s="38"/>
      <c r="F20" s="38"/>
      <c r="G20" s="38"/>
      <c r="H20" s="38"/>
      <c r="I20" s="141" t="s">
        <v>25</v>
      </c>
      <c r="J20" s="144" t="s">
        <v>1</v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44" t="s">
        <v>31</v>
      </c>
      <c r="F21" s="38"/>
      <c r="G21" s="38"/>
      <c r="H21" s="38"/>
      <c r="I21" s="141" t="s">
        <v>27</v>
      </c>
      <c r="J21" s="144" t="s">
        <v>1</v>
      </c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41" t="s">
        <v>33</v>
      </c>
      <c r="E23" s="38"/>
      <c r="F23" s="38"/>
      <c r="G23" s="38"/>
      <c r="H23" s="38"/>
      <c r="I23" s="141" t="s">
        <v>25</v>
      </c>
      <c r="J23" s="144" t="s">
        <v>1</v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44" t="s">
        <v>34</v>
      </c>
      <c r="F24" s="38"/>
      <c r="G24" s="38"/>
      <c r="H24" s="38"/>
      <c r="I24" s="141" t="s">
        <v>27</v>
      </c>
      <c r="J24" s="144" t="s">
        <v>1</v>
      </c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41" t="s">
        <v>35</v>
      </c>
      <c r="E26" s="38"/>
      <c r="F26" s="38"/>
      <c r="G26" s="38"/>
      <c r="H26" s="38"/>
      <c r="I26" s="38"/>
      <c r="J26" s="38"/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6.5" customHeight="1">
      <c r="A27" s="146"/>
      <c r="B27" s="147"/>
      <c r="C27" s="146"/>
      <c r="D27" s="146"/>
      <c r="E27" s="148" t="s">
        <v>1</v>
      </c>
      <c r="F27" s="148"/>
      <c r="G27" s="148"/>
      <c r="H27" s="148"/>
      <c r="I27" s="146"/>
      <c r="J27" s="146"/>
      <c r="K27" s="146"/>
      <c r="L27" s="149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46"/>
      <c r="AD27" s="146"/>
      <c r="AE27" s="146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50"/>
      <c r="E29" s="150"/>
      <c r="F29" s="150"/>
      <c r="G29" s="150"/>
      <c r="H29" s="150"/>
      <c r="I29" s="150"/>
      <c r="J29" s="150"/>
      <c r="K29" s="150"/>
      <c r="L29" s="63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44"/>
      <c r="C30" s="38"/>
      <c r="D30" s="151" t="s">
        <v>36</v>
      </c>
      <c r="E30" s="38"/>
      <c r="F30" s="38"/>
      <c r="G30" s="38"/>
      <c r="H30" s="38"/>
      <c r="I30" s="38"/>
      <c r="J30" s="152">
        <f>ROUND(J125,2)</f>
        <v>0</v>
      </c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50"/>
      <c r="E31" s="150"/>
      <c r="F31" s="150"/>
      <c r="G31" s="150"/>
      <c r="H31" s="150"/>
      <c r="I31" s="150"/>
      <c r="J31" s="150"/>
      <c r="K31" s="150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38"/>
      <c r="F32" s="153" t="s">
        <v>38</v>
      </c>
      <c r="G32" s="38"/>
      <c r="H32" s="38"/>
      <c r="I32" s="153" t="s">
        <v>37</v>
      </c>
      <c r="J32" s="153" t="s">
        <v>39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44"/>
      <c r="C33" s="38"/>
      <c r="D33" s="154" t="s">
        <v>40</v>
      </c>
      <c r="E33" s="141" t="s">
        <v>41</v>
      </c>
      <c r="F33" s="155">
        <f>ROUND((SUM(BE125:BE340)),2)</f>
        <v>0</v>
      </c>
      <c r="G33" s="38"/>
      <c r="H33" s="38"/>
      <c r="I33" s="156">
        <v>0.21</v>
      </c>
      <c r="J33" s="155">
        <f>ROUND(((SUM(BE125:BE340))*I33),2)</f>
        <v>0</v>
      </c>
      <c r="K33" s="3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141" t="s">
        <v>42</v>
      </c>
      <c r="F34" s="155">
        <f>ROUND((SUM(BF125:BF340)),2)</f>
        <v>0</v>
      </c>
      <c r="G34" s="38"/>
      <c r="H34" s="38"/>
      <c r="I34" s="156">
        <v>0.12</v>
      </c>
      <c r="J34" s="155">
        <f>ROUND(((SUM(BF125:BF340))*I34),2)</f>
        <v>0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41" t="s">
        <v>43</v>
      </c>
      <c r="F35" s="155">
        <f>ROUND((SUM(BG125:BG340)),2)</f>
        <v>0</v>
      </c>
      <c r="G35" s="38"/>
      <c r="H35" s="38"/>
      <c r="I35" s="156">
        <v>0.21</v>
      </c>
      <c r="J35" s="155">
        <f>0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41" t="s">
        <v>44</v>
      </c>
      <c r="F36" s="155">
        <f>ROUND((SUM(BH125:BH340)),2)</f>
        <v>0</v>
      </c>
      <c r="G36" s="38"/>
      <c r="H36" s="38"/>
      <c r="I36" s="156">
        <v>0.12</v>
      </c>
      <c r="J36" s="155">
        <f>0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41" t="s">
        <v>45</v>
      </c>
      <c r="F37" s="155">
        <f>ROUND((SUM(BI125:BI340)),2)</f>
        <v>0</v>
      </c>
      <c r="G37" s="38"/>
      <c r="H37" s="38"/>
      <c r="I37" s="156">
        <v>0</v>
      </c>
      <c r="J37" s="155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44"/>
      <c r="C39" s="157"/>
      <c r="D39" s="158" t="s">
        <v>46</v>
      </c>
      <c r="E39" s="159"/>
      <c r="F39" s="159"/>
      <c r="G39" s="160" t="s">
        <v>47</v>
      </c>
      <c r="H39" s="161" t="s">
        <v>48</v>
      </c>
      <c r="I39" s="159"/>
      <c r="J39" s="162">
        <f>SUM(J30:J37)</f>
        <v>0</v>
      </c>
      <c r="K39" s="163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2:12" s="1" customFormat="1" ht="14.4" customHeight="1">
      <c r="B41" s="20"/>
      <c r="L41" s="20"/>
    </row>
    <row r="42" spans="2:12" s="1" customFormat="1" ht="14.4" customHeight="1">
      <c r="B42" s="20"/>
      <c r="L42" s="20"/>
    </row>
    <row r="43" spans="2:12" s="1" customFormat="1" ht="14.4" customHeight="1">
      <c r="B43" s="20"/>
      <c r="L43" s="20"/>
    </row>
    <row r="44" spans="2:12" s="1" customFormat="1" ht="14.4" customHeight="1">
      <c r="B44" s="20"/>
      <c r="L44" s="20"/>
    </row>
    <row r="45" spans="2:12" s="1" customFormat="1" ht="14.4" customHeight="1">
      <c r="B45" s="20"/>
      <c r="L45" s="20"/>
    </row>
    <row r="46" spans="2:12" s="1" customFormat="1" ht="14.4" customHeight="1">
      <c r="B46" s="20"/>
      <c r="L46" s="20"/>
    </row>
    <row r="47" spans="2:12" s="1" customFormat="1" ht="14.4" customHeight="1">
      <c r="B47" s="20"/>
      <c r="L47" s="20"/>
    </row>
    <row r="48" spans="2:12" s="1" customFormat="1" ht="14.4" customHeight="1">
      <c r="B48" s="20"/>
      <c r="L48" s="20"/>
    </row>
    <row r="49" spans="2:12" s="1" customFormat="1" ht="14.4" customHeight="1">
      <c r="B49" s="20"/>
      <c r="L49" s="20"/>
    </row>
    <row r="50" spans="2:12" s="2" customFormat="1" ht="14.4" customHeight="1">
      <c r="B50" s="63"/>
      <c r="D50" s="164" t="s">
        <v>49</v>
      </c>
      <c r="E50" s="165"/>
      <c r="F50" s="165"/>
      <c r="G50" s="164" t="s">
        <v>50</v>
      </c>
      <c r="H50" s="165"/>
      <c r="I50" s="165"/>
      <c r="J50" s="165"/>
      <c r="K50" s="165"/>
      <c r="L50" s="6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8"/>
      <c r="B61" s="44"/>
      <c r="C61" s="38"/>
      <c r="D61" s="166" t="s">
        <v>51</v>
      </c>
      <c r="E61" s="167"/>
      <c r="F61" s="168" t="s">
        <v>52</v>
      </c>
      <c r="G61" s="166" t="s">
        <v>51</v>
      </c>
      <c r="H61" s="167"/>
      <c r="I61" s="167"/>
      <c r="J61" s="169" t="s">
        <v>52</v>
      </c>
      <c r="K61" s="167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8"/>
      <c r="B65" s="44"/>
      <c r="C65" s="38"/>
      <c r="D65" s="164" t="s">
        <v>53</v>
      </c>
      <c r="E65" s="170"/>
      <c r="F65" s="170"/>
      <c r="G65" s="164" t="s">
        <v>54</v>
      </c>
      <c r="H65" s="170"/>
      <c r="I65" s="170"/>
      <c r="J65" s="170"/>
      <c r="K65" s="170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8"/>
      <c r="B76" s="44"/>
      <c r="C76" s="38"/>
      <c r="D76" s="166" t="s">
        <v>51</v>
      </c>
      <c r="E76" s="167"/>
      <c r="F76" s="168" t="s">
        <v>52</v>
      </c>
      <c r="G76" s="166" t="s">
        <v>51</v>
      </c>
      <c r="H76" s="167"/>
      <c r="I76" s="167"/>
      <c r="J76" s="169" t="s">
        <v>52</v>
      </c>
      <c r="K76" s="167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171"/>
      <c r="C77" s="172"/>
      <c r="D77" s="172"/>
      <c r="E77" s="172"/>
      <c r="F77" s="172"/>
      <c r="G77" s="172"/>
      <c r="H77" s="172"/>
      <c r="I77" s="172"/>
      <c r="J77" s="172"/>
      <c r="K77" s="172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173"/>
      <c r="C81" s="174"/>
      <c r="D81" s="174"/>
      <c r="E81" s="174"/>
      <c r="F81" s="174"/>
      <c r="G81" s="174"/>
      <c r="H81" s="174"/>
      <c r="I81" s="174"/>
      <c r="J81" s="174"/>
      <c r="K81" s="174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123</v>
      </c>
      <c r="D82" s="40"/>
      <c r="E82" s="40"/>
      <c r="F82" s="40"/>
      <c r="G82" s="40"/>
      <c r="H82" s="40"/>
      <c r="I82" s="40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40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6.5" customHeight="1">
      <c r="A85" s="38"/>
      <c r="B85" s="39"/>
      <c r="C85" s="40"/>
      <c r="D85" s="40"/>
      <c r="E85" s="175" t="str">
        <f>E7</f>
        <v xml:space="preserve">Chodník na  ulice Solární</v>
      </c>
      <c r="F85" s="32"/>
      <c r="G85" s="32"/>
      <c r="H85" s="32"/>
      <c r="I85" s="40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12" customHeight="1">
      <c r="A86" s="38"/>
      <c r="B86" s="39"/>
      <c r="C86" s="32" t="s">
        <v>106</v>
      </c>
      <c r="D86" s="40"/>
      <c r="E86" s="40"/>
      <c r="F86" s="40"/>
      <c r="G86" s="40"/>
      <c r="H86" s="40"/>
      <c r="I86" s="40"/>
      <c r="J86" s="40"/>
      <c r="K86" s="40"/>
      <c r="L86" s="63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16.5" customHeight="1">
      <c r="A87" s="38"/>
      <c r="B87" s="39"/>
      <c r="C87" s="40"/>
      <c r="D87" s="40"/>
      <c r="E87" s="76" t="str">
        <f>E9</f>
        <v>101 - SO 101 Autobusová zastávka a chodník</v>
      </c>
      <c r="F87" s="40"/>
      <c r="G87" s="40"/>
      <c r="H87" s="40"/>
      <c r="I87" s="40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6.95" customHeight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2" customHeight="1">
      <c r="A89" s="38"/>
      <c r="B89" s="39"/>
      <c r="C89" s="32" t="s">
        <v>20</v>
      </c>
      <c r="D89" s="40"/>
      <c r="E89" s="40"/>
      <c r="F89" s="27" t="str">
        <f>F12</f>
        <v>Valašské Meziříčí</v>
      </c>
      <c r="G89" s="40"/>
      <c r="H89" s="40"/>
      <c r="I89" s="32" t="s">
        <v>22</v>
      </c>
      <c r="J89" s="79" t="str">
        <f>IF(J12="","",J12)</f>
        <v>25. 10. 2023</v>
      </c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40"/>
      <c r="D90" s="40"/>
      <c r="E90" s="40"/>
      <c r="F90" s="40"/>
      <c r="G90" s="40"/>
      <c r="H90" s="40"/>
      <c r="I90" s="40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25.65" customHeight="1">
      <c r="A91" s="38"/>
      <c r="B91" s="39"/>
      <c r="C91" s="32" t="s">
        <v>24</v>
      </c>
      <c r="D91" s="40"/>
      <c r="E91" s="40"/>
      <c r="F91" s="27" t="str">
        <f>E15</f>
        <v>Město Valašské Meziříčí</v>
      </c>
      <c r="G91" s="40"/>
      <c r="H91" s="40"/>
      <c r="I91" s="32" t="s">
        <v>30</v>
      </c>
      <c r="J91" s="36" t="str">
        <f>E21</f>
        <v>LZ-PROJEKT plus s.r.o.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15.15" customHeight="1">
      <c r="A92" s="38"/>
      <c r="B92" s="39"/>
      <c r="C92" s="32" t="s">
        <v>28</v>
      </c>
      <c r="D92" s="40"/>
      <c r="E92" s="40"/>
      <c r="F92" s="27" t="str">
        <f>IF(E18="","",E18)</f>
        <v>Vyplň údaj</v>
      </c>
      <c r="G92" s="40"/>
      <c r="H92" s="40"/>
      <c r="I92" s="32" t="s">
        <v>33</v>
      </c>
      <c r="J92" s="36" t="str">
        <f>E24</f>
        <v>Fajfrová Irena</v>
      </c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0.3" customHeight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29.25" customHeight="1">
      <c r="A94" s="38"/>
      <c r="B94" s="39"/>
      <c r="C94" s="176" t="s">
        <v>124</v>
      </c>
      <c r="D94" s="177"/>
      <c r="E94" s="177"/>
      <c r="F94" s="177"/>
      <c r="G94" s="177"/>
      <c r="H94" s="177"/>
      <c r="I94" s="177"/>
      <c r="J94" s="178" t="s">
        <v>125</v>
      </c>
      <c r="K94" s="177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>
      <c r="A95" s="38"/>
      <c r="B95" s="39"/>
      <c r="C95" s="40"/>
      <c r="D95" s="40"/>
      <c r="E95" s="40"/>
      <c r="F95" s="40"/>
      <c r="G95" s="40"/>
      <c r="H95" s="40"/>
      <c r="I95" s="40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47" s="2" customFormat="1" ht="22.8" customHeight="1">
      <c r="A96" s="38"/>
      <c r="B96" s="39"/>
      <c r="C96" s="179" t="s">
        <v>126</v>
      </c>
      <c r="D96" s="40"/>
      <c r="E96" s="40"/>
      <c r="F96" s="40"/>
      <c r="G96" s="40"/>
      <c r="H96" s="40"/>
      <c r="I96" s="40"/>
      <c r="J96" s="110">
        <f>J125</f>
        <v>0</v>
      </c>
      <c r="K96" s="40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U96" s="17" t="s">
        <v>127</v>
      </c>
    </row>
    <row r="97" spans="1:31" s="9" customFormat="1" ht="24.95" customHeight="1">
      <c r="A97" s="9"/>
      <c r="B97" s="180"/>
      <c r="C97" s="181"/>
      <c r="D97" s="182" t="s">
        <v>128</v>
      </c>
      <c r="E97" s="183"/>
      <c r="F97" s="183"/>
      <c r="G97" s="183"/>
      <c r="H97" s="183"/>
      <c r="I97" s="183"/>
      <c r="J97" s="184">
        <f>J126</f>
        <v>0</v>
      </c>
      <c r="K97" s="181"/>
      <c r="L97" s="185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6"/>
      <c r="C98" s="187"/>
      <c r="D98" s="188" t="s">
        <v>129</v>
      </c>
      <c r="E98" s="189"/>
      <c r="F98" s="189"/>
      <c r="G98" s="189"/>
      <c r="H98" s="189"/>
      <c r="I98" s="189"/>
      <c r="J98" s="190">
        <f>J127</f>
        <v>0</v>
      </c>
      <c r="K98" s="187"/>
      <c r="L98" s="191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86"/>
      <c r="C99" s="187"/>
      <c r="D99" s="188" t="s">
        <v>130</v>
      </c>
      <c r="E99" s="189"/>
      <c r="F99" s="189"/>
      <c r="G99" s="189"/>
      <c r="H99" s="189"/>
      <c r="I99" s="189"/>
      <c r="J99" s="190">
        <f>J202</f>
        <v>0</v>
      </c>
      <c r="K99" s="187"/>
      <c r="L99" s="191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86"/>
      <c r="C100" s="187"/>
      <c r="D100" s="188" t="s">
        <v>131</v>
      </c>
      <c r="E100" s="189"/>
      <c r="F100" s="189"/>
      <c r="G100" s="189"/>
      <c r="H100" s="189"/>
      <c r="I100" s="189"/>
      <c r="J100" s="190">
        <f>J204</f>
        <v>0</v>
      </c>
      <c r="K100" s="187"/>
      <c r="L100" s="191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86"/>
      <c r="C101" s="187"/>
      <c r="D101" s="188" t="s">
        <v>132</v>
      </c>
      <c r="E101" s="189"/>
      <c r="F101" s="189"/>
      <c r="G101" s="189"/>
      <c r="H101" s="189"/>
      <c r="I101" s="189"/>
      <c r="J101" s="190">
        <f>J217</f>
        <v>0</v>
      </c>
      <c r="K101" s="187"/>
      <c r="L101" s="191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86"/>
      <c r="C102" s="187"/>
      <c r="D102" s="188" t="s">
        <v>133</v>
      </c>
      <c r="E102" s="189"/>
      <c r="F102" s="189"/>
      <c r="G102" s="189"/>
      <c r="H102" s="189"/>
      <c r="I102" s="189"/>
      <c r="J102" s="190">
        <f>J262</f>
        <v>0</v>
      </c>
      <c r="K102" s="187"/>
      <c r="L102" s="191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186"/>
      <c r="C103" s="187"/>
      <c r="D103" s="188" t="s">
        <v>134</v>
      </c>
      <c r="E103" s="189"/>
      <c r="F103" s="189"/>
      <c r="G103" s="189"/>
      <c r="H103" s="189"/>
      <c r="I103" s="189"/>
      <c r="J103" s="190">
        <f>J283</f>
        <v>0</v>
      </c>
      <c r="K103" s="187"/>
      <c r="L103" s="191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>
      <c r="A104" s="10"/>
      <c r="B104" s="186"/>
      <c r="C104" s="187"/>
      <c r="D104" s="188" t="s">
        <v>135</v>
      </c>
      <c r="E104" s="189"/>
      <c r="F104" s="189"/>
      <c r="G104" s="189"/>
      <c r="H104" s="189"/>
      <c r="I104" s="189"/>
      <c r="J104" s="190">
        <f>J324</f>
        <v>0</v>
      </c>
      <c r="K104" s="187"/>
      <c r="L104" s="191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10" customFormat="1" ht="19.9" customHeight="1">
      <c r="A105" s="10"/>
      <c r="B105" s="186"/>
      <c r="C105" s="187"/>
      <c r="D105" s="188" t="s">
        <v>136</v>
      </c>
      <c r="E105" s="189"/>
      <c r="F105" s="189"/>
      <c r="G105" s="189"/>
      <c r="H105" s="189"/>
      <c r="I105" s="189"/>
      <c r="J105" s="190">
        <f>J339</f>
        <v>0</v>
      </c>
      <c r="K105" s="187"/>
      <c r="L105" s="191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2" customFormat="1" ht="21.8" customHeight="1">
      <c r="A106" s="38"/>
      <c r="B106" s="39"/>
      <c r="C106" s="40"/>
      <c r="D106" s="40"/>
      <c r="E106" s="40"/>
      <c r="F106" s="40"/>
      <c r="G106" s="40"/>
      <c r="H106" s="40"/>
      <c r="I106" s="40"/>
      <c r="J106" s="40"/>
      <c r="K106" s="40"/>
      <c r="L106" s="63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</row>
    <row r="107" spans="1:31" s="2" customFormat="1" ht="6.95" customHeight="1">
      <c r="A107" s="38"/>
      <c r="B107" s="66"/>
      <c r="C107" s="67"/>
      <c r="D107" s="67"/>
      <c r="E107" s="67"/>
      <c r="F107" s="67"/>
      <c r="G107" s="67"/>
      <c r="H107" s="67"/>
      <c r="I107" s="67"/>
      <c r="J107" s="67"/>
      <c r="K107" s="67"/>
      <c r="L107" s="63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</row>
    <row r="111" spans="1:31" s="2" customFormat="1" ht="6.95" customHeight="1">
      <c r="A111" s="38"/>
      <c r="B111" s="68"/>
      <c r="C111" s="69"/>
      <c r="D111" s="69"/>
      <c r="E111" s="69"/>
      <c r="F111" s="69"/>
      <c r="G111" s="69"/>
      <c r="H111" s="69"/>
      <c r="I111" s="69"/>
      <c r="J111" s="69"/>
      <c r="K111" s="69"/>
      <c r="L111" s="63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</row>
    <row r="112" spans="1:31" s="2" customFormat="1" ht="24.95" customHeight="1">
      <c r="A112" s="38"/>
      <c r="B112" s="39"/>
      <c r="C112" s="23" t="s">
        <v>137</v>
      </c>
      <c r="D112" s="40"/>
      <c r="E112" s="40"/>
      <c r="F112" s="40"/>
      <c r="G112" s="40"/>
      <c r="H112" s="40"/>
      <c r="I112" s="40"/>
      <c r="J112" s="40"/>
      <c r="K112" s="40"/>
      <c r="L112" s="63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pans="1:31" s="2" customFormat="1" ht="6.95" customHeight="1">
      <c r="A113" s="38"/>
      <c r="B113" s="39"/>
      <c r="C113" s="40"/>
      <c r="D113" s="40"/>
      <c r="E113" s="40"/>
      <c r="F113" s="40"/>
      <c r="G113" s="40"/>
      <c r="H113" s="40"/>
      <c r="I113" s="40"/>
      <c r="J113" s="40"/>
      <c r="K113" s="40"/>
      <c r="L113" s="63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pans="1:31" s="2" customFormat="1" ht="12" customHeight="1">
      <c r="A114" s="38"/>
      <c r="B114" s="39"/>
      <c r="C114" s="32" t="s">
        <v>16</v>
      </c>
      <c r="D114" s="40"/>
      <c r="E114" s="40"/>
      <c r="F114" s="40"/>
      <c r="G114" s="40"/>
      <c r="H114" s="40"/>
      <c r="I114" s="40"/>
      <c r="J114" s="40"/>
      <c r="K114" s="40"/>
      <c r="L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pans="1:31" s="2" customFormat="1" ht="16.5" customHeight="1">
      <c r="A115" s="38"/>
      <c r="B115" s="39"/>
      <c r="C115" s="40"/>
      <c r="D115" s="40"/>
      <c r="E115" s="175" t="str">
        <f>E7</f>
        <v xml:space="preserve">Chodník na  ulice Solární</v>
      </c>
      <c r="F115" s="32"/>
      <c r="G115" s="32"/>
      <c r="H115" s="32"/>
      <c r="I115" s="40"/>
      <c r="J115" s="40"/>
      <c r="K115" s="40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pans="1:31" s="2" customFormat="1" ht="12" customHeight="1">
      <c r="A116" s="38"/>
      <c r="B116" s="39"/>
      <c r="C116" s="32" t="s">
        <v>106</v>
      </c>
      <c r="D116" s="40"/>
      <c r="E116" s="40"/>
      <c r="F116" s="40"/>
      <c r="G116" s="40"/>
      <c r="H116" s="40"/>
      <c r="I116" s="40"/>
      <c r="J116" s="40"/>
      <c r="K116" s="40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pans="1:31" s="2" customFormat="1" ht="16.5" customHeight="1">
      <c r="A117" s="38"/>
      <c r="B117" s="39"/>
      <c r="C117" s="40"/>
      <c r="D117" s="40"/>
      <c r="E117" s="76" t="str">
        <f>E9</f>
        <v>101 - SO 101 Autobusová zastávka a chodník</v>
      </c>
      <c r="F117" s="40"/>
      <c r="G117" s="40"/>
      <c r="H117" s="40"/>
      <c r="I117" s="40"/>
      <c r="J117" s="40"/>
      <c r="K117" s="40"/>
      <c r="L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pans="1:31" s="2" customFormat="1" ht="6.95" customHeight="1">
      <c r="A118" s="38"/>
      <c r="B118" s="39"/>
      <c r="C118" s="40"/>
      <c r="D118" s="40"/>
      <c r="E118" s="40"/>
      <c r="F118" s="40"/>
      <c r="G118" s="40"/>
      <c r="H118" s="40"/>
      <c r="I118" s="40"/>
      <c r="J118" s="40"/>
      <c r="K118" s="40"/>
      <c r="L118" s="63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pans="1:31" s="2" customFormat="1" ht="12" customHeight="1">
      <c r="A119" s="38"/>
      <c r="B119" s="39"/>
      <c r="C119" s="32" t="s">
        <v>20</v>
      </c>
      <c r="D119" s="40"/>
      <c r="E119" s="40"/>
      <c r="F119" s="27" t="str">
        <f>F12</f>
        <v>Valašské Meziříčí</v>
      </c>
      <c r="G119" s="40"/>
      <c r="H119" s="40"/>
      <c r="I119" s="32" t="s">
        <v>22</v>
      </c>
      <c r="J119" s="79" t="str">
        <f>IF(J12="","",J12)</f>
        <v>25. 10. 2023</v>
      </c>
      <c r="K119" s="40"/>
      <c r="L119" s="63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pans="1:31" s="2" customFormat="1" ht="6.95" customHeight="1">
      <c r="A120" s="38"/>
      <c r="B120" s="39"/>
      <c r="C120" s="40"/>
      <c r="D120" s="40"/>
      <c r="E120" s="40"/>
      <c r="F120" s="40"/>
      <c r="G120" s="40"/>
      <c r="H120" s="40"/>
      <c r="I120" s="40"/>
      <c r="J120" s="40"/>
      <c r="K120" s="40"/>
      <c r="L120" s="63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pans="1:31" s="2" customFormat="1" ht="25.65" customHeight="1">
      <c r="A121" s="38"/>
      <c r="B121" s="39"/>
      <c r="C121" s="32" t="s">
        <v>24</v>
      </c>
      <c r="D121" s="40"/>
      <c r="E121" s="40"/>
      <c r="F121" s="27" t="str">
        <f>E15</f>
        <v>Město Valašské Meziříčí</v>
      </c>
      <c r="G121" s="40"/>
      <c r="H121" s="40"/>
      <c r="I121" s="32" t="s">
        <v>30</v>
      </c>
      <c r="J121" s="36" t="str">
        <f>E21</f>
        <v>LZ-PROJEKT plus s.r.o.</v>
      </c>
      <c r="K121" s="40"/>
      <c r="L121" s="63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</row>
    <row r="122" spans="1:31" s="2" customFormat="1" ht="15.15" customHeight="1">
      <c r="A122" s="38"/>
      <c r="B122" s="39"/>
      <c r="C122" s="32" t="s">
        <v>28</v>
      </c>
      <c r="D122" s="40"/>
      <c r="E122" s="40"/>
      <c r="F122" s="27" t="str">
        <f>IF(E18="","",E18)</f>
        <v>Vyplň údaj</v>
      </c>
      <c r="G122" s="40"/>
      <c r="H122" s="40"/>
      <c r="I122" s="32" t="s">
        <v>33</v>
      </c>
      <c r="J122" s="36" t="str">
        <f>E24</f>
        <v>Fajfrová Irena</v>
      </c>
      <c r="K122" s="40"/>
      <c r="L122" s="63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</row>
    <row r="123" spans="1:31" s="2" customFormat="1" ht="10.3" customHeight="1">
      <c r="A123" s="38"/>
      <c r="B123" s="39"/>
      <c r="C123" s="40"/>
      <c r="D123" s="40"/>
      <c r="E123" s="40"/>
      <c r="F123" s="40"/>
      <c r="G123" s="40"/>
      <c r="H123" s="40"/>
      <c r="I123" s="40"/>
      <c r="J123" s="40"/>
      <c r="K123" s="40"/>
      <c r="L123" s="63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</row>
    <row r="124" spans="1:31" s="11" customFormat="1" ht="29.25" customHeight="1">
      <c r="A124" s="192"/>
      <c r="B124" s="193"/>
      <c r="C124" s="194" t="s">
        <v>138</v>
      </c>
      <c r="D124" s="195" t="s">
        <v>61</v>
      </c>
      <c r="E124" s="195" t="s">
        <v>57</v>
      </c>
      <c r="F124" s="195" t="s">
        <v>58</v>
      </c>
      <c r="G124" s="195" t="s">
        <v>139</v>
      </c>
      <c r="H124" s="195" t="s">
        <v>140</v>
      </c>
      <c r="I124" s="195" t="s">
        <v>141</v>
      </c>
      <c r="J124" s="195" t="s">
        <v>125</v>
      </c>
      <c r="K124" s="196" t="s">
        <v>142</v>
      </c>
      <c r="L124" s="197"/>
      <c r="M124" s="100" t="s">
        <v>1</v>
      </c>
      <c r="N124" s="101" t="s">
        <v>40</v>
      </c>
      <c r="O124" s="101" t="s">
        <v>143</v>
      </c>
      <c r="P124" s="101" t="s">
        <v>144</v>
      </c>
      <c r="Q124" s="101" t="s">
        <v>145</v>
      </c>
      <c r="R124" s="101" t="s">
        <v>146</v>
      </c>
      <c r="S124" s="101" t="s">
        <v>147</v>
      </c>
      <c r="T124" s="102" t="s">
        <v>148</v>
      </c>
      <c r="U124" s="192"/>
      <c r="V124" s="192"/>
      <c r="W124" s="192"/>
      <c r="X124" s="192"/>
      <c r="Y124" s="192"/>
      <c r="Z124" s="192"/>
      <c r="AA124" s="192"/>
      <c r="AB124" s="192"/>
      <c r="AC124" s="192"/>
      <c r="AD124" s="192"/>
      <c r="AE124" s="192"/>
    </row>
    <row r="125" spans="1:63" s="2" customFormat="1" ht="22.8" customHeight="1">
      <c r="A125" s="38"/>
      <c r="B125" s="39"/>
      <c r="C125" s="107" t="s">
        <v>149</v>
      </c>
      <c r="D125" s="40"/>
      <c r="E125" s="40"/>
      <c r="F125" s="40"/>
      <c r="G125" s="40"/>
      <c r="H125" s="40"/>
      <c r="I125" s="40"/>
      <c r="J125" s="198">
        <f>BK125</f>
        <v>0</v>
      </c>
      <c r="K125" s="40"/>
      <c r="L125" s="44"/>
      <c r="M125" s="103"/>
      <c r="N125" s="199"/>
      <c r="O125" s="104"/>
      <c r="P125" s="200">
        <f>P126</f>
        <v>0</v>
      </c>
      <c r="Q125" s="104"/>
      <c r="R125" s="200">
        <f>R126</f>
        <v>524.97824914</v>
      </c>
      <c r="S125" s="104"/>
      <c r="T125" s="201">
        <f>T126</f>
        <v>161.88616</v>
      </c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T125" s="17" t="s">
        <v>75</v>
      </c>
      <c r="AU125" s="17" t="s">
        <v>127</v>
      </c>
      <c r="BK125" s="202">
        <f>BK126</f>
        <v>0</v>
      </c>
    </row>
    <row r="126" spans="1:63" s="12" customFormat="1" ht="25.9" customHeight="1">
      <c r="A126" s="12"/>
      <c r="B126" s="203"/>
      <c r="C126" s="204"/>
      <c r="D126" s="205" t="s">
        <v>75</v>
      </c>
      <c r="E126" s="206" t="s">
        <v>150</v>
      </c>
      <c r="F126" s="206" t="s">
        <v>151</v>
      </c>
      <c r="G126" s="204"/>
      <c r="H126" s="204"/>
      <c r="I126" s="207"/>
      <c r="J126" s="208">
        <f>BK126</f>
        <v>0</v>
      </c>
      <c r="K126" s="204"/>
      <c r="L126" s="209"/>
      <c r="M126" s="210"/>
      <c r="N126" s="211"/>
      <c r="O126" s="211"/>
      <c r="P126" s="212">
        <f>P127+P202+P204+P217+P262+P283+P324+P339</f>
        <v>0</v>
      </c>
      <c r="Q126" s="211"/>
      <c r="R126" s="212">
        <f>R127+R202+R204+R217+R262+R283+R324+R339</f>
        <v>524.97824914</v>
      </c>
      <c r="S126" s="211"/>
      <c r="T126" s="213">
        <f>T127+T202+T204+T217+T262+T283+T324+T339</f>
        <v>161.88616</v>
      </c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R126" s="214" t="s">
        <v>84</v>
      </c>
      <c r="AT126" s="215" t="s">
        <v>75</v>
      </c>
      <c r="AU126" s="215" t="s">
        <v>76</v>
      </c>
      <c r="AY126" s="214" t="s">
        <v>152</v>
      </c>
      <c r="BK126" s="216">
        <f>BK127+BK202+BK204+BK217+BK262+BK283+BK324+BK339</f>
        <v>0</v>
      </c>
    </row>
    <row r="127" spans="1:63" s="12" customFormat="1" ht="22.8" customHeight="1">
      <c r="A127" s="12"/>
      <c r="B127" s="203"/>
      <c r="C127" s="204"/>
      <c r="D127" s="205" t="s">
        <v>75</v>
      </c>
      <c r="E127" s="217" t="s">
        <v>84</v>
      </c>
      <c r="F127" s="217" t="s">
        <v>153</v>
      </c>
      <c r="G127" s="204"/>
      <c r="H127" s="204"/>
      <c r="I127" s="207"/>
      <c r="J127" s="218">
        <f>BK127</f>
        <v>0</v>
      </c>
      <c r="K127" s="204"/>
      <c r="L127" s="209"/>
      <c r="M127" s="210"/>
      <c r="N127" s="211"/>
      <c r="O127" s="211"/>
      <c r="P127" s="212">
        <f>SUM(P128:P201)</f>
        <v>0</v>
      </c>
      <c r="Q127" s="211"/>
      <c r="R127" s="212">
        <f>SUM(R128:R201)</f>
        <v>13.05044024</v>
      </c>
      <c r="S127" s="211"/>
      <c r="T127" s="213">
        <f>SUM(T128:T201)</f>
        <v>160.24999999999997</v>
      </c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R127" s="214" t="s">
        <v>84</v>
      </c>
      <c r="AT127" s="215" t="s">
        <v>75</v>
      </c>
      <c r="AU127" s="215" t="s">
        <v>84</v>
      </c>
      <c r="AY127" s="214" t="s">
        <v>152</v>
      </c>
      <c r="BK127" s="216">
        <f>SUM(BK128:BK201)</f>
        <v>0</v>
      </c>
    </row>
    <row r="128" spans="1:65" s="2" customFormat="1" ht="24.15" customHeight="1">
      <c r="A128" s="38"/>
      <c r="B128" s="39"/>
      <c r="C128" s="219" t="s">
        <v>84</v>
      </c>
      <c r="D128" s="219" t="s">
        <v>154</v>
      </c>
      <c r="E128" s="220" t="s">
        <v>155</v>
      </c>
      <c r="F128" s="221" t="s">
        <v>156</v>
      </c>
      <c r="G128" s="222" t="s">
        <v>157</v>
      </c>
      <c r="H128" s="223">
        <v>14</v>
      </c>
      <c r="I128" s="224"/>
      <c r="J128" s="225">
        <f>ROUND(I128*H128,2)</f>
        <v>0</v>
      </c>
      <c r="K128" s="221" t="s">
        <v>158</v>
      </c>
      <c r="L128" s="44"/>
      <c r="M128" s="226" t="s">
        <v>1</v>
      </c>
      <c r="N128" s="227" t="s">
        <v>41</v>
      </c>
      <c r="O128" s="91"/>
      <c r="P128" s="228">
        <f>O128*H128</f>
        <v>0</v>
      </c>
      <c r="Q128" s="228">
        <v>0</v>
      </c>
      <c r="R128" s="228">
        <f>Q128*H128</f>
        <v>0</v>
      </c>
      <c r="S128" s="228">
        <v>0.26</v>
      </c>
      <c r="T128" s="229">
        <f>S128*H128</f>
        <v>3.64</v>
      </c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R128" s="230" t="s">
        <v>159</v>
      </c>
      <c r="AT128" s="230" t="s">
        <v>154</v>
      </c>
      <c r="AU128" s="230" t="s">
        <v>86</v>
      </c>
      <c r="AY128" s="17" t="s">
        <v>152</v>
      </c>
      <c r="BE128" s="231">
        <f>IF(N128="základní",J128,0)</f>
        <v>0</v>
      </c>
      <c r="BF128" s="231">
        <f>IF(N128="snížená",J128,0)</f>
        <v>0</v>
      </c>
      <c r="BG128" s="231">
        <f>IF(N128="zákl. přenesená",J128,0)</f>
        <v>0</v>
      </c>
      <c r="BH128" s="231">
        <f>IF(N128="sníž. přenesená",J128,0)</f>
        <v>0</v>
      </c>
      <c r="BI128" s="231">
        <f>IF(N128="nulová",J128,0)</f>
        <v>0</v>
      </c>
      <c r="BJ128" s="17" t="s">
        <v>84</v>
      </c>
      <c r="BK128" s="231">
        <f>ROUND(I128*H128,2)</f>
        <v>0</v>
      </c>
      <c r="BL128" s="17" t="s">
        <v>159</v>
      </c>
      <c r="BM128" s="230" t="s">
        <v>160</v>
      </c>
    </row>
    <row r="129" spans="1:65" s="2" customFormat="1" ht="24.15" customHeight="1">
      <c r="A129" s="38"/>
      <c r="B129" s="39"/>
      <c r="C129" s="219" t="s">
        <v>86</v>
      </c>
      <c r="D129" s="219" t="s">
        <v>154</v>
      </c>
      <c r="E129" s="220" t="s">
        <v>161</v>
      </c>
      <c r="F129" s="221" t="s">
        <v>162</v>
      </c>
      <c r="G129" s="222" t="s">
        <v>157</v>
      </c>
      <c r="H129" s="223">
        <v>82</v>
      </c>
      <c r="I129" s="224"/>
      <c r="J129" s="225">
        <f>ROUND(I129*H129,2)</f>
        <v>0</v>
      </c>
      <c r="K129" s="221" t="s">
        <v>158</v>
      </c>
      <c r="L129" s="44"/>
      <c r="M129" s="226" t="s">
        <v>1</v>
      </c>
      <c r="N129" s="227" t="s">
        <v>41</v>
      </c>
      <c r="O129" s="91"/>
      <c r="P129" s="228">
        <f>O129*H129</f>
        <v>0</v>
      </c>
      <c r="Q129" s="228">
        <v>0</v>
      </c>
      <c r="R129" s="228">
        <f>Q129*H129</f>
        <v>0</v>
      </c>
      <c r="S129" s="228">
        <v>0.26</v>
      </c>
      <c r="T129" s="229">
        <f>S129*H129</f>
        <v>21.32</v>
      </c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R129" s="230" t="s">
        <v>159</v>
      </c>
      <c r="AT129" s="230" t="s">
        <v>154</v>
      </c>
      <c r="AU129" s="230" t="s">
        <v>86</v>
      </c>
      <c r="AY129" s="17" t="s">
        <v>152</v>
      </c>
      <c r="BE129" s="231">
        <f>IF(N129="základní",J129,0)</f>
        <v>0</v>
      </c>
      <c r="BF129" s="231">
        <f>IF(N129="snížená",J129,0)</f>
        <v>0</v>
      </c>
      <c r="BG129" s="231">
        <f>IF(N129="zákl. přenesená",J129,0)</f>
        <v>0</v>
      </c>
      <c r="BH129" s="231">
        <f>IF(N129="sníž. přenesená",J129,0)</f>
        <v>0</v>
      </c>
      <c r="BI129" s="231">
        <f>IF(N129="nulová",J129,0)</f>
        <v>0</v>
      </c>
      <c r="BJ129" s="17" t="s">
        <v>84</v>
      </c>
      <c r="BK129" s="231">
        <f>ROUND(I129*H129,2)</f>
        <v>0</v>
      </c>
      <c r="BL129" s="17" t="s">
        <v>159</v>
      </c>
      <c r="BM129" s="230" t="s">
        <v>163</v>
      </c>
    </row>
    <row r="130" spans="1:65" s="2" customFormat="1" ht="33" customHeight="1">
      <c r="A130" s="38"/>
      <c r="B130" s="39"/>
      <c r="C130" s="219" t="s">
        <v>112</v>
      </c>
      <c r="D130" s="219" t="s">
        <v>154</v>
      </c>
      <c r="E130" s="220" t="s">
        <v>164</v>
      </c>
      <c r="F130" s="221" t="s">
        <v>165</v>
      </c>
      <c r="G130" s="222" t="s">
        <v>157</v>
      </c>
      <c r="H130" s="223">
        <v>70</v>
      </c>
      <c r="I130" s="224"/>
      <c r="J130" s="225">
        <f>ROUND(I130*H130,2)</f>
        <v>0</v>
      </c>
      <c r="K130" s="221" t="s">
        <v>158</v>
      </c>
      <c r="L130" s="44"/>
      <c r="M130" s="226" t="s">
        <v>1</v>
      </c>
      <c r="N130" s="227" t="s">
        <v>41</v>
      </c>
      <c r="O130" s="91"/>
      <c r="P130" s="228">
        <f>O130*H130</f>
        <v>0</v>
      </c>
      <c r="Q130" s="228">
        <v>0</v>
      </c>
      <c r="R130" s="228">
        <f>Q130*H130</f>
        <v>0</v>
      </c>
      <c r="S130" s="228">
        <v>0.295</v>
      </c>
      <c r="T130" s="229">
        <f>S130*H130</f>
        <v>20.65</v>
      </c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R130" s="230" t="s">
        <v>159</v>
      </c>
      <c r="AT130" s="230" t="s">
        <v>154</v>
      </c>
      <c r="AU130" s="230" t="s">
        <v>86</v>
      </c>
      <c r="AY130" s="17" t="s">
        <v>152</v>
      </c>
      <c r="BE130" s="231">
        <f>IF(N130="základní",J130,0)</f>
        <v>0</v>
      </c>
      <c r="BF130" s="231">
        <f>IF(N130="snížená",J130,0)</f>
        <v>0</v>
      </c>
      <c r="BG130" s="231">
        <f>IF(N130="zákl. přenesená",J130,0)</f>
        <v>0</v>
      </c>
      <c r="BH130" s="231">
        <f>IF(N130="sníž. přenesená",J130,0)</f>
        <v>0</v>
      </c>
      <c r="BI130" s="231">
        <f>IF(N130="nulová",J130,0)</f>
        <v>0</v>
      </c>
      <c r="BJ130" s="17" t="s">
        <v>84</v>
      </c>
      <c r="BK130" s="231">
        <f>ROUND(I130*H130,2)</f>
        <v>0</v>
      </c>
      <c r="BL130" s="17" t="s">
        <v>159</v>
      </c>
      <c r="BM130" s="230" t="s">
        <v>166</v>
      </c>
    </row>
    <row r="131" spans="1:65" s="2" customFormat="1" ht="24.15" customHeight="1">
      <c r="A131" s="38"/>
      <c r="B131" s="39"/>
      <c r="C131" s="219" t="s">
        <v>159</v>
      </c>
      <c r="D131" s="219" t="s">
        <v>154</v>
      </c>
      <c r="E131" s="220" t="s">
        <v>167</v>
      </c>
      <c r="F131" s="221" t="s">
        <v>168</v>
      </c>
      <c r="G131" s="222" t="s">
        <v>157</v>
      </c>
      <c r="H131" s="223">
        <v>82</v>
      </c>
      <c r="I131" s="224"/>
      <c r="J131" s="225">
        <f>ROUND(I131*H131,2)</f>
        <v>0</v>
      </c>
      <c r="K131" s="221" t="s">
        <v>158</v>
      </c>
      <c r="L131" s="44"/>
      <c r="M131" s="226" t="s">
        <v>1</v>
      </c>
      <c r="N131" s="227" t="s">
        <v>41</v>
      </c>
      <c r="O131" s="91"/>
      <c r="P131" s="228">
        <f>O131*H131</f>
        <v>0</v>
      </c>
      <c r="Q131" s="228">
        <v>0</v>
      </c>
      <c r="R131" s="228">
        <f>Q131*H131</f>
        <v>0</v>
      </c>
      <c r="S131" s="228">
        <v>0.29</v>
      </c>
      <c r="T131" s="229">
        <f>S131*H131</f>
        <v>23.779999999999998</v>
      </c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R131" s="230" t="s">
        <v>159</v>
      </c>
      <c r="AT131" s="230" t="s">
        <v>154</v>
      </c>
      <c r="AU131" s="230" t="s">
        <v>86</v>
      </c>
      <c r="AY131" s="17" t="s">
        <v>152</v>
      </c>
      <c r="BE131" s="231">
        <f>IF(N131="základní",J131,0)</f>
        <v>0</v>
      </c>
      <c r="BF131" s="231">
        <f>IF(N131="snížená",J131,0)</f>
        <v>0</v>
      </c>
      <c r="BG131" s="231">
        <f>IF(N131="zákl. přenesená",J131,0)</f>
        <v>0</v>
      </c>
      <c r="BH131" s="231">
        <f>IF(N131="sníž. přenesená",J131,0)</f>
        <v>0</v>
      </c>
      <c r="BI131" s="231">
        <f>IF(N131="nulová",J131,0)</f>
        <v>0</v>
      </c>
      <c r="BJ131" s="17" t="s">
        <v>84</v>
      </c>
      <c r="BK131" s="231">
        <f>ROUND(I131*H131,2)</f>
        <v>0</v>
      </c>
      <c r="BL131" s="17" t="s">
        <v>159</v>
      </c>
      <c r="BM131" s="230" t="s">
        <v>169</v>
      </c>
    </row>
    <row r="132" spans="1:65" s="2" customFormat="1" ht="24.15" customHeight="1">
      <c r="A132" s="38"/>
      <c r="B132" s="39"/>
      <c r="C132" s="219" t="s">
        <v>170</v>
      </c>
      <c r="D132" s="219" t="s">
        <v>154</v>
      </c>
      <c r="E132" s="220" t="s">
        <v>171</v>
      </c>
      <c r="F132" s="221" t="s">
        <v>172</v>
      </c>
      <c r="G132" s="222" t="s">
        <v>157</v>
      </c>
      <c r="H132" s="223">
        <v>70</v>
      </c>
      <c r="I132" s="224"/>
      <c r="J132" s="225">
        <f>ROUND(I132*H132,2)</f>
        <v>0</v>
      </c>
      <c r="K132" s="221" t="s">
        <v>158</v>
      </c>
      <c r="L132" s="44"/>
      <c r="M132" s="226" t="s">
        <v>1</v>
      </c>
      <c r="N132" s="227" t="s">
        <v>41</v>
      </c>
      <c r="O132" s="91"/>
      <c r="P132" s="228">
        <f>O132*H132</f>
        <v>0</v>
      </c>
      <c r="Q132" s="228">
        <v>0</v>
      </c>
      <c r="R132" s="228">
        <f>Q132*H132</f>
        <v>0</v>
      </c>
      <c r="S132" s="228">
        <v>0.58</v>
      </c>
      <c r="T132" s="229">
        <f>S132*H132</f>
        <v>40.599999999999994</v>
      </c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R132" s="230" t="s">
        <v>159</v>
      </c>
      <c r="AT132" s="230" t="s">
        <v>154</v>
      </c>
      <c r="AU132" s="230" t="s">
        <v>86</v>
      </c>
      <c r="AY132" s="17" t="s">
        <v>152</v>
      </c>
      <c r="BE132" s="231">
        <f>IF(N132="základní",J132,0)</f>
        <v>0</v>
      </c>
      <c r="BF132" s="231">
        <f>IF(N132="snížená",J132,0)</f>
        <v>0</v>
      </c>
      <c r="BG132" s="231">
        <f>IF(N132="zákl. přenesená",J132,0)</f>
        <v>0</v>
      </c>
      <c r="BH132" s="231">
        <f>IF(N132="sníž. přenesená",J132,0)</f>
        <v>0</v>
      </c>
      <c r="BI132" s="231">
        <f>IF(N132="nulová",J132,0)</f>
        <v>0</v>
      </c>
      <c r="BJ132" s="17" t="s">
        <v>84</v>
      </c>
      <c r="BK132" s="231">
        <f>ROUND(I132*H132,2)</f>
        <v>0</v>
      </c>
      <c r="BL132" s="17" t="s">
        <v>159</v>
      </c>
      <c r="BM132" s="230" t="s">
        <v>173</v>
      </c>
    </row>
    <row r="133" spans="1:65" s="2" customFormat="1" ht="24.15" customHeight="1">
      <c r="A133" s="38"/>
      <c r="B133" s="39"/>
      <c r="C133" s="219" t="s">
        <v>174</v>
      </c>
      <c r="D133" s="219" t="s">
        <v>154</v>
      </c>
      <c r="E133" s="220" t="s">
        <v>175</v>
      </c>
      <c r="F133" s="221" t="s">
        <v>176</v>
      </c>
      <c r="G133" s="222" t="s">
        <v>157</v>
      </c>
      <c r="H133" s="223">
        <v>14</v>
      </c>
      <c r="I133" s="224"/>
      <c r="J133" s="225">
        <f>ROUND(I133*H133,2)</f>
        <v>0</v>
      </c>
      <c r="K133" s="221" t="s">
        <v>158</v>
      </c>
      <c r="L133" s="44"/>
      <c r="M133" s="226" t="s">
        <v>1</v>
      </c>
      <c r="N133" s="227" t="s">
        <v>41</v>
      </c>
      <c r="O133" s="91"/>
      <c r="P133" s="228">
        <f>O133*H133</f>
        <v>0</v>
      </c>
      <c r="Q133" s="228">
        <v>0</v>
      </c>
      <c r="R133" s="228">
        <f>Q133*H133</f>
        <v>0</v>
      </c>
      <c r="S133" s="228">
        <v>0.29</v>
      </c>
      <c r="T133" s="229">
        <f>S133*H133</f>
        <v>4.06</v>
      </c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R133" s="230" t="s">
        <v>159</v>
      </c>
      <c r="AT133" s="230" t="s">
        <v>154</v>
      </c>
      <c r="AU133" s="230" t="s">
        <v>86</v>
      </c>
      <c r="AY133" s="17" t="s">
        <v>152</v>
      </c>
      <c r="BE133" s="231">
        <f>IF(N133="základní",J133,0)</f>
        <v>0</v>
      </c>
      <c r="BF133" s="231">
        <f>IF(N133="snížená",J133,0)</f>
        <v>0</v>
      </c>
      <c r="BG133" s="231">
        <f>IF(N133="zákl. přenesená",J133,0)</f>
        <v>0</v>
      </c>
      <c r="BH133" s="231">
        <f>IF(N133="sníž. přenesená",J133,0)</f>
        <v>0</v>
      </c>
      <c r="BI133" s="231">
        <f>IF(N133="nulová",J133,0)</f>
        <v>0</v>
      </c>
      <c r="BJ133" s="17" t="s">
        <v>84</v>
      </c>
      <c r="BK133" s="231">
        <f>ROUND(I133*H133,2)</f>
        <v>0</v>
      </c>
      <c r="BL133" s="17" t="s">
        <v>159</v>
      </c>
      <c r="BM133" s="230" t="s">
        <v>177</v>
      </c>
    </row>
    <row r="134" spans="1:65" s="2" customFormat="1" ht="24.15" customHeight="1">
      <c r="A134" s="38"/>
      <c r="B134" s="39"/>
      <c r="C134" s="219" t="s">
        <v>178</v>
      </c>
      <c r="D134" s="219" t="s">
        <v>154</v>
      </c>
      <c r="E134" s="220" t="s">
        <v>179</v>
      </c>
      <c r="F134" s="221" t="s">
        <v>180</v>
      </c>
      <c r="G134" s="222" t="s">
        <v>157</v>
      </c>
      <c r="H134" s="223">
        <v>82</v>
      </c>
      <c r="I134" s="224"/>
      <c r="J134" s="225">
        <f>ROUND(I134*H134,2)</f>
        <v>0</v>
      </c>
      <c r="K134" s="221" t="s">
        <v>158</v>
      </c>
      <c r="L134" s="44"/>
      <c r="M134" s="226" t="s">
        <v>1</v>
      </c>
      <c r="N134" s="227" t="s">
        <v>41</v>
      </c>
      <c r="O134" s="91"/>
      <c r="P134" s="228">
        <f>O134*H134</f>
        <v>0</v>
      </c>
      <c r="Q134" s="228">
        <v>8E-05</v>
      </c>
      <c r="R134" s="228">
        <f>Q134*H134</f>
        <v>0.006560000000000001</v>
      </c>
      <c r="S134" s="228">
        <v>0.23</v>
      </c>
      <c r="T134" s="229">
        <f>S134*H134</f>
        <v>18.86</v>
      </c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R134" s="230" t="s">
        <v>159</v>
      </c>
      <c r="AT134" s="230" t="s">
        <v>154</v>
      </c>
      <c r="AU134" s="230" t="s">
        <v>86</v>
      </c>
      <c r="AY134" s="17" t="s">
        <v>152</v>
      </c>
      <c r="BE134" s="231">
        <f>IF(N134="základní",J134,0)</f>
        <v>0</v>
      </c>
      <c r="BF134" s="231">
        <f>IF(N134="snížená",J134,0)</f>
        <v>0</v>
      </c>
      <c r="BG134" s="231">
        <f>IF(N134="zákl. přenesená",J134,0)</f>
        <v>0</v>
      </c>
      <c r="BH134" s="231">
        <f>IF(N134="sníž. přenesená",J134,0)</f>
        <v>0</v>
      </c>
      <c r="BI134" s="231">
        <f>IF(N134="nulová",J134,0)</f>
        <v>0</v>
      </c>
      <c r="BJ134" s="17" t="s">
        <v>84</v>
      </c>
      <c r="BK134" s="231">
        <f>ROUND(I134*H134,2)</f>
        <v>0</v>
      </c>
      <c r="BL134" s="17" t="s">
        <v>159</v>
      </c>
      <c r="BM134" s="230" t="s">
        <v>181</v>
      </c>
    </row>
    <row r="135" spans="1:51" s="13" customFormat="1" ht="12">
      <c r="A135" s="13"/>
      <c r="B135" s="232"/>
      <c r="C135" s="233"/>
      <c r="D135" s="234" t="s">
        <v>182</v>
      </c>
      <c r="E135" s="235" t="s">
        <v>1</v>
      </c>
      <c r="F135" s="236" t="s">
        <v>183</v>
      </c>
      <c r="G135" s="233"/>
      <c r="H135" s="237">
        <v>82</v>
      </c>
      <c r="I135" s="238"/>
      <c r="J135" s="233"/>
      <c r="K135" s="233"/>
      <c r="L135" s="239"/>
      <c r="M135" s="240"/>
      <c r="N135" s="241"/>
      <c r="O135" s="241"/>
      <c r="P135" s="241"/>
      <c r="Q135" s="241"/>
      <c r="R135" s="241"/>
      <c r="S135" s="241"/>
      <c r="T135" s="242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43" t="s">
        <v>182</v>
      </c>
      <c r="AU135" s="243" t="s">
        <v>86</v>
      </c>
      <c r="AV135" s="13" t="s">
        <v>86</v>
      </c>
      <c r="AW135" s="13" t="s">
        <v>32</v>
      </c>
      <c r="AX135" s="13" t="s">
        <v>84</v>
      </c>
      <c r="AY135" s="243" t="s">
        <v>152</v>
      </c>
    </row>
    <row r="136" spans="1:65" s="2" customFormat="1" ht="16.5" customHeight="1">
      <c r="A136" s="38"/>
      <c r="B136" s="39"/>
      <c r="C136" s="219" t="s">
        <v>184</v>
      </c>
      <c r="D136" s="219" t="s">
        <v>154</v>
      </c>
      <c r="E136" s="220" t="s">
        <v>185</v>
      </c>
      <c r="F136" s="221" t="s">
        <v>186</v>
      </c>
      <c r="G136" s="222" t="s">
        <v>187</v>
      </c>
      <c r="H136" s="223">
        <v>25</v>
      </c>
      <c r="I136" s="224"/>
      <c r="J136" s="225">
        <f>ROUND(I136*H136,2)</f>
        <v>0</v>
      </c>
      <c r="K136" s="221" t="s">
        <v>158</v>
      </c>
      <c r="L136" s="44"/>
      <c r="M136" s="226" t="s">
        <v>1</v>
      </c>
      <c r="N136" s="227" t="s">
        <v>41</v>
      </c>
      <c r="O136" s="91"/>
      <c r="P136" s="228">
        <f>O136*H136</f>
        <v>0</v>
      </c>
      <c r="Q136" s="228">
        <v>0</v>
      </c>
      <c r="R136" s="228">
        <f>Q136*H136</f>
        <v>0</v>
      </c>
      <c r="S136" s="228">
        <v>0.29</v>
      </c>
      <c r="T136" s="229">
        <f>S136*H136</f>
        <v>7.249999999999999</v>
      </c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R136" s="230" t="s">
        <v>159</v>
      </c>
      <c r="AT136" s="230" t="s">
        <v>154</v>
      </c>
      <c r="AU136" s="230" t="s">
        <v>86</v>
      </c>
      <c r="AY136" s="17" t="s">
        <v>152</v>
      </c>
      <c r="BE136" s="231">
        <f>IF(N136="základní",J136,0)</f>
        <v>0</v>
      </c>
      <c r="BF136" s="231">
        <f>IF(N136="snížená",J136,0)</f>
        <v>0</v>
      </c>
      <c r="BG136" s="231">
        <f>IF(N136="zákl. přenesená",J136,0)</f>
        <v>0</v>
      </c>
      <c r="BH136" s="231">
        <f>IF(N136="sníž. přenesená",J136,0)</f>
        <v>0</v>
      </c>
      <c r="BI136" s="231">
        <f>IF(N136="nulová",J136,0)</f>
        <v>0</v>
      </c>
      <c r="BJ136" s="17" t="s">
        <v>84</v>
      </c>
      <c r="BK136" s="231">
        <f>ROUND(I136*H136,2)</f>
        <v>0</v>
      </c>
      <c r="BL136" s="17" t="s">
        <v>159</v>
      </c>
      <c r="BM136" s="230" t="s">
        <v>188</v>
      </c>
    </row>
    <row r="137" spans="1:65" s="2" customFormat="1" ht="16.5" customHeight="1">
      <c r="A137" s="38"/>
      <c r="B137" s="39"/>
      <c r="C137" s="219" t="s">
        <v>189</v>
      </c>
      <c r="D137" s="219" t="s">
        <v>154</v>
      </c>
      <c r="E137" s="220" t="s">
        <v>190</v>
      </c>
      <c r="F137" s="221" t="s">
        <v>191</v>
      </c>
      <c r="G137" s="222" t="s">
        <v>187</v>
      </c>
      <c r="H137" s="223">
        <v>98</v>
      </c>
      <c r="I137" s="224"/>
      <c r="J137" s="225">
        <f>ROUND(I137*H137,2)</f>
        <v>0</v>
      </c>
      <c r="K137" s="221" t="s">
        <v>158</v>
      </c>
      <c r="L137" s="44"/>
      <c r="M137" s="226" t="s">
        <v>1</v>
      </c>
      <c r="N137" s="227" t="s">
        <v>41</v>
      </c>
      <c r="O137" s="91"/>
      <c r="P137" s="228">
        <f>O137*H137</f>
        <v>0</v>
      </c>
      <c r="Q137" s="228">
        <v>0</v>
      </c>
      <c r="R137" s="228">
        <f>Q137*H137</f>
        <v>0</v>
      </c>
      <c r="S137" s="228">
        <v>0.205</v>
      </c>
      <c r="T137" s="229">
        <f>S137*H137</f>
        <v>20.09</v>
      </c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R137" s="230" t="s">
        <v>159</v>
      </c>
      <c r="AT137" s="230" t="s">
        <v>154</v>
      </c>
      <c r="AU137" s="230" t="s">
        <v>86</v>
      </c>
      <c r="AY137" s="17" t="s">
        <v>152</v>
      </c>
      <c r="BE137" s="231">
        <f>IF(N137="základní",J137,0)</f>
        <v>0</v>
      </c>
      <c r="BF137" s="231">
        <f>IF(N137="snížená",J137,0)</f>
        <v>0</v>
      </c>
      <c r="BG137" s="231">
        <f>IF(N137="zákl. přenesená",J137,0)</f>
        <v>0</v>
      </c>
      <c r="BH137" s="231">
        <f>IF(N137="sníž. přenesená",J137,0)</f>
        <v>0</v>
      </c>
      <c r="BI137" s="231">
        <f>IF(N137="nulová",J137,0)</f>
        <v>0</v>
      </c>
      <c r="BJ137" s="17" t="s">
        <v>84</v>
      </c>
      <c r="BK137" s="231">
        <f>ROUND(I137*H137,2)</f>
        <v>0</v>
      </c>
      <c r="BL137" s="17" t="s">
        <v>159</v>
      </c>
      <c r="BM137" s="230" t="s">
        <v>192</v>
      </c>
    </row>
    <row r="138" spans="1:51" s="13" customFormat="1" ht="12">
      <c r="A138" s="13"/>
      <c r="B138" s="232"/>
      <c r="C138" s="233"/>
      <c r="D138" s="234" t="s">
        <v>182</v>
      </c>
      <c r="E138" s="235" t="s">
        <v>1</v>
      </c>
      <c r="F138" s="236" t="s">
        <v>193</v>
      </c>
      <c r="G138" s="233"/>
      <c r="H138" s="237">
        <v>98</v>
      </c>
      <c r="I138" s="238"/>
      <c r="J138" s="233"/>
      <c r="K138" s="233"/>
      <c r="L138" s="239"/>
      <c r="M138" s="240"/>
      <c r="N138" s="241"/>
      <c r="O138" s="241"/>
      <c r="P138" s="241"/>
      <c r="Q138" s="241"/>
      <c r="R138" s="241"/>
      <c r="S138" s="241"/>
      <c r="T138" s="242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43" t="s">
        <v>182</v>
      </c>
      <c r="AU138" s="243" t="s">
        <v>86</v>
      </c>
      <c r="AV138" s="13" t="s">
        <v>86</v>
      </c>
      <c r="AW138" s="13" t="s">
        <v>32</v>
      </c>
      <c r="AX138" s="13" t="s">
        <v>84</v>
      </c>
      <c r="AY138" s="243" t="s">
        <v>152</v>
      </c>
    </row>
    <row r="139" spans="1:65" s="2" customFormat="1" ht="24.15" customHeight="1">
      <c r="A139" s="38"/>
      <c r="B139" s="39"/>
      <c r="C139" s="219" t="s">
        <v>194</v>
      </c>
      <c r="D139" s="219" t="s">
        <v>154</v>
      </c>
      <c r="E139" s="220" t="s">
        <v>195</v>
      </c>
      <c r="F139" s="221" t="s">
        <v>196</v>
      </c>
      <c r="G139" s="222" t="s">
        <v>187</v>
      </c>
      <c r="H139" s="223">
        <v>150</v>
      </c>
      <c r="I139" s="224"/>
      <c r="J139" s="225">
        <f>ROUND(I139*H139,2)</f>
        <v>0</v>
      </c>
      <c r="K139" s="221" t="s">
        <v>158</v>
      </c>
      <c r="L139" s="44"/>
      <c r="M139" s="226" t="s">
        <v>1</v>
      </c>
      <c r="N139" s="227" t="s">
        <v>41</v>
      </c>
      <c r="O139" s="91"/>
      <c r="P139" s="228">
        <f>O139*H139</f>
        <v>0</v>
      </c>
      <c r="Q139" s="228">
        <v>0.00014</v>
      </c>
      <c r="R139" s="228">
        <f>Q139*H139</f>
        <v>0.020999999999999998</v>
      </c>
      <c r="S139" s="228">
        <v>0</v>
      </c>
      <c r="T139" s="229">
        <f>S139*H139</f>
        <v>0</v>
      </c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R139" s="230" t="s">
        <v>159</v>
      </c>
      <c r="AT139" s="230" t="s">
        <v>154</v>
      </c>
      <c r="AU139" s="230" t="s">
        <v>86</v>
      </c>
      <c r="AY139" s="17" t="s">
        <v>152</v>
      </c>
      <c r="BE139" s="231">
        <f>IF(N139="základní",J139,0)</f>
        <v>0</v>
      </c>
      <c r="BF139" s="231">
        <f>IF(N139="snížená",J139,0)</f>
        <v>0</v>
      </c>
      <c r="BG139" s="231">
        <f>IF(N139="zákl. přenesená",J139,0)</f>
        <v>0</v>
      </c>
      <c r="BH139" s="231">
        <f>IF(N139="sníž. přenesená",J139,0)</f>
        <v>0</v>
      </c>
      <c r="BI139" s="231">
        <f>IF(N139="nulová",J139,0)</f>
        <v>0</v>
      </c>
      <c r="BJ139" s="17" t="s">
        <v>84</v>
      </c>
      <c r="BK139" s="231">
        <f>ROUND(I139*H139,2)</f>
        <v>0</v>
      </c>
      <c r="BL139" s="17" t="s">
        <v>159</v>
      </c>
      <c r="BM139" s="230" t="s">
        <v>197</v>
      </c>
    </row>
    <row r="140" spans="1:65" s="2" customFormat="1" ht="24.15" customHeight="1">
      <c r="A140" s="38"/>
      <c r="B140" s="39"/>
      <c r="C140" s="219" t="s">
        <v>198</v>
      </c>
      <c r="D140" s="219" t="s">
        <v>154</v>
      </c>
      <c r="E140" s="220" t="s">
        <v>199</v>
      </c>
      <c r="F140" s="221" t="s">
        <v>200</v>
      </c>
      <c r="G140" s="222" t="s">
        <v>187</v>
      </c>
      <c r="H140" s="223">
        <v>150</v>
      </c>
      <c r="I140" s="224"/>
      <c r="J140" s="225">
        <f>ROUND(I140*H140,2)</f>
        <v>0</v>
      </c>
      <c r="K140" s="221" t="s">
        <v>158</v>
      </c>
      <c r="L140" s="44"/>
      <c r="M140" s="226" t="s">
        <v>1</v>
      </c>
      <c r="N140" s="227" t="s">
        <v>41</v>
      </c>
      <c r="O140" s="91"/>
      <c r="P140" s="228">
        <f>O140*H140</f>
        <v>0</v>
      </c>
      <c r="Q140" s="228">
        <v>0</v>
      </c>
      <c r="R140" s="228">
        <f>Q140*H140</f>
        <v>0</v>
      </c>
      <c r="S140" s="228">
        <v>0</v>
      </c>
      <c r="T140" s="229">
        <f>S140*H140</f>
        <v>0</v>
      </c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R140" s="230" t="s">
        <v>159</v>
      </c>
      <c r="AT140" s="230" t="s">
        <v>154</v>
      </c>
      <c r="AU140" s="230" t="s">
        <v>86</v>
      </c>
      <c r="AY140" s="17" t="s">
        <v>152</v>
      </c>
      <c r="BE140" s="231">
        <f>IF(N140="základní",J140,0)</f>
        <v>0</v>
      </c>
      <c r="BF140" s="231">
        <f>IF(N140="snížená",J140,0)</f>
        <v>0</v>
      </c>
      <c r="BG140" s="231">
        <f>IF(N140="zákl. přenesená",J140,0)</f>
        <v>0</v>
      </c>
      <c r="BH140" s="231">
        <f>IF(N140="sníž. přenesená",J140,0)</f>
        <v>0</v>
      </c>
      <c r="BI140" s="231">
        <f>IF(N140="nulová",J140,0)</f>
        <v>0</v>
      </c>
      <c r="BJ140" s="17" t="s">
        <v>84</v>
      </c>
      <c r="BK140" s="231">
        <f>ROUND(I140*H140,2)</f>
        <v>0</v>
      </c>
      <c r="BL140" s="17" t="s">
        <v>159</v>
      </c>
      <c r="BM140" s="230" t="s">
        <v>201</v>
      </c>
    </row>
    <row r="141" spans="1:65" s="2" customFormat="1" ht="24.15" customHeight="1">
      <c r="A141" s="38"/>
      <c r="B141" s="39"/>
      <c r="C141" s="219" t="s">
        <v>8</v>
      </c>
      <c r="D141" s="219" t="s">
        <v>154</v>
      </c>
      <c r="E141" s="220" t="s">
        <v>202</v>
      </c>
      <c r="F141" s="221" t="s">
        <v>203</v>
      </c>
      <c r="G141" s="222" t="s">
        <v>157</v>
      </c>
      <c r="H141" s="223">
        <v>266.667</v>
      </c>
      <c r="I141" s="224"/>
      <c r="J141" s="225">
        <f>ROUND(I141*H141,2)</f>
        <v>0</v>
      </c>
      <c r="K141" s="221" t="s">
        <v>158</v>
      </c>
      <c r="L141" s="44"/>
      <c r="M141" s="226" t="s">
        <v>1</v>
      </c>
      <c r="N141" s="227" t="s">
        <v>41</v>
      </c>
      <c r="O141" s="91"/>
      <c r="P141" s="228">
        <f>O141*H141</f>
        <v>0</v>
      </c>
      <c r="Q141" s="228">
        <v>0</v>
      </c>
      <c r="R141" s="228">
        <f>Q141*H141</f>
        <v>0</v>
      </c>
      <c r="S141" s="228">
        <v>0</v>
      </c>
      <c r="T141" s="229">
        <f>S141*H141</f>
        <v>0</v>
      </c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R141" s="230" t="s">
        <v>159</v>
      </c>
      <c r="AT141" s="230" t="s">
        <v>154</v>
      </c>
      <c r="AU141" s="230" t="s">
        <v>86</v>
      </c>
      <c r="AY141" s="17" t="s">
        <v>152</v>
      </c>
      <c r="BE141" s="231">
        <f>IF(N141="základní",J141,0)</f>
        <v>0</v>
      </c>
      <c r="BF141" s="231">
        <f>IF(N141="snížená",J141,0)</f>
        <v>0</v>
      </c>
      <c r="BG141" s="231">
        <f>IF(N141="zákl. přenesená",J141,0)</f>
        <v>0</v>
      </c>
      <c r="BH141" s="231">
        <f>IF(N141="sníž. přenesená",J141,0)</f>
        <v>0</v>
      </c>
      <c r="BI141" s="231">
        <f>IF(N141="nulová",J141,0)</f>
        <v>0</v>
      </c>
      <c r="BJ141" s="17" t="s">
        <v>84</v>
      </c>
      <c r="BK141" s="231">
        <f>ROUND(I141*H141,2)</f>
        <v>0</v>
      </c>
      <c r="BL141" s="17" t="s">
        <v>159</v>
      </c>
      <c r="BM141" s="230" t="s">
        <v>204</v>
      </c>
    </row>
    <row r="142" spans="1:51" s="13" customFormat="1" ht="12">
      <c r="A142" s="13"/>
      <c r="B142" s="232"/>
      <c r="C142" s="233"/>
      <c r="D142" s="234" t="s">
        <v>182</v>
      </c>
      <c r="E142" s="235" t="s">
        <v>100</v>
      </c>
      <c r="F142" s="236" t="s">
        <v>205</v>
      </c>
      <c r="G142" s="233"/>
      <c r="H142" s="237">
        <v>266.667</v>
      </c>
      <c r="I142" s="238"/>
      <c r="J142" s="233"/>
      <c r="K142" s="233"/>
      <c r="L142" s="239"/>
      <c r="M142" s="240"/>
      <c r="N142" s="241"/>
      <c r="O142" s="241"/>
      <c r="P142" s="241"/>
      <c r="Q142" s="241"/>
      <c r="R142" s="241"/>
      <c r="S142" s="241"/>
      <c r="T142" s="242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43" t="s">
        <v>182</v>
      </c>
      <c r="AU142" s="243" t="s">
        <v>86</v>
      </c>
      <c r="AV142" s="13" t="s">
        <v>86</v>
      </c>
      <c r="AW142" s="13" t="s">
        <v>32</v>
      </c>
      <c r="AX142" s="13" t="s">
        <v>84</v>
      </c>
      <c r="AY142" s="243" t="s">
        <v>152</v>
      </c>
    </row>
    <row r="143" spans="1:65" s="2" customFormat="1" ht="37.8" customHeight="1">
      <c r="A143" s="38"/>
      <c r="B143" s="39"/>
      <c r="C143" s="219" t="s">
        <v>206</v>
      </c>
      <c r="D143" s="219" t="s">
        <v>154</v>
      </c>
      <c r="E143" s="220" t="s">
        <v>207</v>
      </c>
      <c r="F143" s="221" t="s">
        <v>208</v>
      </c>
      <c r="G143" s="222" t="s">
        <v>209</v>
      </c>
      <c r="H143" s="223">
        <v>65</v>
      </c>
      <c r="I143" s="224"/>
      <c r="J143" s="225">
        <f>ROUND(I143*H143,2)</f>
        <v>0</v>
      </c>
      <c r="K143" s="221" t="s">
        <v>158</v>
      </c>
      <c r="L143" s="44"/>
      <c r="M143" s="226" t="s">
        <v>1</v>
      </c>
      <c r="N143" s="227" t="s">
        <v>41</v>
      </c>
      <c r="O143" s="91"/>
      <c r="P143" s="228">
        <f>O143*H143</f>
        <v>0</v>
      </c>
      <c r="Q143" s="228">
        <v>0</v>
      </c>
      <c r="R143" s="228">
        <f>Q143*H143</f>
        <v>0</v>
      </c>
      <c r="S143" s="228">
        <v>0</v>
      </c>
      <c r="T143" s="229">
        <f>S143*H143</f>
        <v>0</v>
      </c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R143" s="230" t="s">
        <v>159</v>
      </c>
      <c r="AT143" s="230" t="s">
        <v>154</v>
      </c>
      <c r="AU143" s="230" t="s">
        <v>86</v>
      </c>
      <c r="AY143" s="17" t="s">
        <v>152</v>
      </c>
      <c r="BE143" s="231">
        <f>IF(N143="základní",J143,0)</f>
        <v>0</v>
      </c>
      <c r="BF143" s="231">
        <f>IF(N143="snížená",J143,0)</f>
        <v>0</v>
      </c>
      <c r="BG143" s="231">
        <f>IF(N143="zákl. přenesená",J143,0)</f>
        <v>0</v>
      </c>
      <c r="BH143" s="231">
        <f>IF(N143="sníž. přenesená",J143,0)</f>
        <v>0</v>
      </c>
      <c r="BI143" s="231">
        <f>IF(N143="nulová",J143,0)</f>
        <v>0</v>
      </c>
      <c r="BJ143" s="17" t="s">
        <v>84</v>
      </c>
      <c r="BK143" s="231">
        <f>ROUND(I143*H143,2)</f>
        <v>0</v>
      </c>
      <c r="BL143" s="17" t="s">
        <v>159</v>
      </c>
      <c r="BM143" s="230" t="s">
        <v>210</v>
      </c>
    </row>
    <row r="144" spans="1:51" s="13" customFormat="1" ht="12">
      <c r="A144" s="13"/>
      <c r="B144" s="232"/>
      <c r="C144" s="233"/>
      <c r="D144" s="234" t="s">
        <v>182</v>
      </c>
      <c r="E144" s="235" t="s">
        <v>93</v>
      </c>
      <c r="F144" s="236" t="s">
        <v>94</v>
      </c>
      <c r="G144" s="233"/>
      <c r="H144" s="237">
        <v>65</v>
      </c>
      <c r="I144" s="238"/>
      <c r="J144" s="233"/>
      <c r="K144" s="233"/>
      <c r="L144" s="239"/>
      <c r="M144" s="240"/>
      <c r="N144" s="241"/>
      <c r="O144" s="241"/>
      <c r="P144" s="241"/>
      <c r="Q144" s="241"/>
      <c r="R144" s="241"/>
      <c r="S144" s="241"/>
      <c r="T144" s="242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43" t="s">
        <v>182</v>
      </c>
      <c r="AU144" s="243" t="s">
        <v>86</v>
      </c>
      <c r="AV144" s="13" t="s">
        <v>86</v>
      </c>
      <c r="AW144" s="13" t="s">
        <v>32</v>
      </c>
      <c r="AX144" s="13" t="s">
        <v>84</v>
      </c>
      <c r="AY144" s="243" t="s">
        <v>152</v>
      </c>
    </row>
    <row r="145" spans="1:65" s="2" customFormat="1" ht="24.15" customHeight="1">
      <c r="A145" s="38"/>
      <c r="B145" s="39"/>
      <c r="C145" s="219" t="s">
        <v>211</v>
      </c>
      <c r="D145" s="219" t="s">
        <v>154</v>
      </c>
      <c r="E145" s="220" t="s">
        <v>212</v>
      </c>
      <c r="F145" s="221" t="s">
        <v>213</v>
      </c>
      <c r="G145" s="222" t="s">
        <v>209</v>
      </c>
      <c r="H145" s="223">
        <v>18.72</v>
      </c>
      <c r="I145" s="224"/>
      <c r="J145" s="225">
        <f>ROUND(I145*H145,2)</f>
        <v>0</v>
      </c>
      <c r="K145" s="221" t="s">
        <v>214</v>
      </c>
      <c r="L145" s="44"/>
      <c r="M145" s="226" t="s">
        <v>1</v>
      </c>
      <c r="N145" s="227" t="s">
        <v>41</v>
      </c>
      <c r="O145" s="91"/>
      <c r="P145" s="228">
        <f>O145*H145</f>
        <v>0</v>
      </c>
      <c r="Q145" s="228">
        <v>0</v>
      </c>
      <c r="R145" s="228">
        <f>Q145*H145</f>
        <v>0</v>
      </c>
      <c r="S145" s="228">
        <v>0</v>
      </c>
      <c r="T145" s="229">
        <f>S145*H145</f>
        <v>0</v>
      </c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R145" s="230" t="s">
        <v>159</v>
      </c>
      <c r="AT145" s="230" t="s">
        <v>154</v>
      </c>
      <c r="AU145" s="230" t="s">
        <v>86</v>
      </c>
      <c r="AY145" s="17" t="s">
        <v>152</v>
      </c>
      <c r="BE145" s="231">
        <f>IF(N145="základní",J145,0)</f>
        <v>0</v>
      </c>
      <c r="BF145" s="231">
        <f>IF(N145="snížená",J145,0)</f>
        <v>0</v>
      </c>
      <c r="BG145" s="231">
        <f>IF(N145="zákl. přenesená",J145,0)</f>
        <v>0</v>
      </c>
      <c r="BH145" s="231">
        <f>IF(N145="sníž. přenesená",J145,0)</f>
        <v>0</v>
      </c>
      <c r="BI145" s="231">
        <f>IF(N145="nulová",J145,0)</f>
        <v>0</v>
      </c>
      <c r="BJ145" s="17" t="s">
        <v>84</v>
      </c>
      <c r="BK145" s="231">
        <f>ROUND(I145*H145,2)</f>
        <v>0</v>
      </c>
      <c r="BL145" s="17" t="s">
        <v>159</v>
      </c>
      <c r="BM145" s="230" t="s">
        <v>215</v>
      </c>
    </row>
    <row r="146" spans="1:51" s="14" customFormat="1" ht="12">
      <c r="A146" s="14"/>
      <c r="B146" s="244"/>
      <c r="C146" s="245"/>
      <c r="D146" s="234" t="s">
        <v>182</v>
      </c>
      <c r="E146" s="246" t="s">
        <v>1</v>
      </c>
      <c r="F146" s="247" t="s">
        <v>216</v>
      </c>
      <c r="G146" s="245"/>
      <c r="H146" s="246" t="s">
        <v>1</v>
      </c>
      <c r="I146" s="248"/>
      <c r="J146" s="245"/>
      <c r="K146" s="245"/>
      <c r="L146" s="249"/>
      <c r="M146" s="250"/>
      <c r="N146" s="251"/>
      <c r="O146" s="251"/>
      <c r="P146" s="251"/>
      <c r="Q146" s="251"/>
      <c r="R146" s="251"/>
      <c r="S146" s="251"/>
      <c r="T146" s="252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T146" s="253" t="s">
        <v>182</v>
      </c>
      <c r="AU146" s="253" t="s">
        <v>86</v>
      </c>
      <c r="AV146" s="14" t="s">
        <v>84</v>
      </c>
      <c r="AW146" s="14" t="s">
        <v>32</v>
      </c>
      <c r="AX146" s="14" t="s">
        <v>76</v>
      </c>
      <c r="AY146" s="253" t="s">
        <v>152</v>
      </c>
    </row>
    <row r="147" spans="1:51" s="13" customFormat="1" ht="12">
      <c r="A147" s="13"/>
      <c r="B147" s="232"/>
      <c r="C147" s="233"/>
      <c r="D147" s="234" t="s">
        <v>182</v>
      </c>
      <c r="E147" s="235" t="s">
        <v>113</v>
      </c>
      <c r="F147" s="236" t="s">
        <v>217</v>
      </c>
      <c r="G147" s="233"/>
      <c r="H147" s="237">
        <v>18.72</v>
      </c>
      <c r="I147" s="238"/>
      <c r="J147" s="233"/>
      <c r="K147" s="233"/>
      <c r="L147" s="239"/>
      <c r="M147" s="240"/>
      <c r="N147" s="241"/>
      <c r="O147" s="241"/>
      <c r="P147" s="241"/>
      <c r="Q147" s="241"/>
      <c r="R147" s="241"/>
      <c r="S147" s="241"/>
      <c r="T147" s="242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43" t="s">
        <v>182</v>
      </c>
      <c r="AU147" s="243" t="s">
        <v>86</v>
      </c>
      <c r="AV147" s="13" t="s">
        <v>86</v>
      </c>
      <c r="AW147" s="13" t="s">
        <v>32</v>
      </c>
      <c r="AX147" s="13" t="s">
        <v>84</v>
      </c>
      <c r="AY147" s="243" t="s">
        <v>152</v>
      </c>
    </row>
    <row r="148" spans="1:65" s="2" customFormat="1" ht="24.15" customHeight="1">
      <c r="A148" s="38"/>
      <c r="B148" s="39"/>
      <c r="C148" s="219" t="s">
        <v>218</v>
      </c>
      <c r="D148" s="219" t="s">
        <v>154</v>
      </c>
      <c r="E148" s="220" t="s">
        <v>219</v>
      </c>
      <c r="F148" s="221" t="s">
        <v>220</v>
      </c>
      <c r="G148" s="222" t="s">
        <v>209</v>
      </c>
      <c r="H148" s="223">
        <v>12.96</v>
      </c>
      <c r="I148" s="224"/>
      <c r="J148" s="225">
        <f>ROUND(I148*H148,2)</f>
        <v>0</v>
      </c>
      <c r="K148" s="221" t="s">
        <v>158</v>
      </c>
      <c r="L148" s="44"/>
      <c r="M148" s="226" t="s">
        <v>1</v>
      </c>
      <c r="N148" s="227" t="s">
        <v>41</v>
      </c>
      <c r="O148" s="91"/>
      <c r="P148" s="228">
        <f>O148*H148</f>
        <v>0</v>
      </c>
      <c r="Q148" s="228">
        <v>0</v>
      </c>
      <c r="R148" s="228">
        <f>Q148*H148</f>
        <v>0</v>
      </c>
      <c r="S148" s="228">
        <v>0</v>
      </c>
      <c r="T148" s="229">
        <f>S148*H148</f>
        <v>0</v>
      </c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R148" s="230" t="s">
        <v>159</v>
      </c>
      <c r="AT148" s="230" t="s">
        <v>154</v>
      </c>
      <c r="AU148" s="230" t="s">
        <v>86</v>
      </c>
      <c r="AY148" s="17" t="s">
        <v>152</v>
      </c>
      <c r="BE148" s="231">
        <f>IF(N148="základní",J148,0)</f>
        <v>0</v>
      </c>
      <c r="BF148" s="231">
        <f>IF(N148="snížená",J148,0)</f>
        <v>0</v>
      </c>
      <c r="BG148" s="231">
        <f>IF(N148="zákl. přenesená",J148,0)</f>
        <v>0</v>
      </c>
      <c r="BH148" s="231">
        <f>IF(N148="sníž. přenesená",J148,0)</f>
        <v>0</v>
      </c>
      <c r="BI148" s="231">
        <f>IF(N148="nulová",J148,0)</f>
        <v>0</v>
      </c>
      <c r="BJ148" s="17" t="s">
        <v>84</v>
      </c>
      <c r="BK148" s="231">
        <f>ROUND(I148*H148,2)</f>
        <v>0</v>
      </c>
      <c r="BL148" s="17" t="s">
        <v>159</v>
      </c>
      <c r="BM148" s="230" t="s">
        <v>221</v>
      </c>
    </row>
    <row r="149" spans="1:51" s="14" customFormat="1" ht="12">
      <c r="A149" s="14"/>
      <c r="B149" s="244"/>
      <c r="C149" s="245"/>
      <c r="D149" s="234" t="s">
        <v>182</v>
      </c>
      <c r="E149" s="246" t="s">
        <v>1</v>
      </c>
      <c r="F149" s="247" t="s">
        <v>222</v>
      </c>
      <c r="G149" s="245"/>
      <c r="H149" s="246" t="s">
        <v>1</v>
      </c>
      <c r="I149" s="248"/>
      <c r="J149" s="245"/>
      <c r="K149" s="245"/>
      <c r="L149" s="249"/>
      <c r="M149" s="250"/>
      <c r="N149" s="251"/>
      <c r="O149" s="251"/>
      <c r="P149" s="251"/>
      <c r="Q149" s="251"/>
      <c r="R149" s="251"/>
      <c r="S149" s="251"/>
      <c r="T149" s="252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T149" s="253" t="s">
        <v>182</v>
      </c>
      <c r="AU149" s="253" t="s">
        <v>86</v>
      </c>
      <c r="AV149" s="14" t="s">
        <v>84</v>
      </c>
      <c r="AW149" s="14" t="s">
        <v>32</v>
      </c>
      <c r="AX149" s="14" t="s">
        <v>76</v>
      </c>
      <c r="AY149" s="253" t="s">
        <v>152</v>
      </c>
    </row>
    <row r="150" spans="1:51" s="13" customFormat="1" ht="12">
      <c r="A150" s="13"/>
      <c r="B150" s="232"/>
      <c r="C150" s="233"/>
      <c r="D150" s="234" t="s">
        <v>182</v>
      </c>
      <c r="E150" s="235" t="s">
        <v>223</v>
      </c>
      <c r="F150" s="236" t="s">
        <v>224</v>
      </c>
      <c r="G150" s="233"/>
      <c r="H150" s="237">
        <v>12.96</v>
      </c>
      <c r="I150" s="238"/>
      <c r="J150" s="233"/>
      <c r="K150" s="233"/>
      <c r="L150" s="239"/>
      <c r="M150" s="240"/>
      <c r="N150" s="241"/>
      <c r="O150" s="241"/>
      <c r="P150" s="241"/>
      <c r="Q150" s="241"/>
      <c r="R150" s="241"/>
      <c r="S150" s="241"/>
      <c r="T150" s="242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43" t="s">
        <v>182</v>
      </c>
      <c r="AU150" s="243" t="s">
        <v>86</v>
      </c>
      <c r="AV150" s="13" t="s">
        <v>86</v>
      </c>
      <c r="AW150" s="13" t="s">
        <v>32</v>
      </c>
      <c r="AX150" s="13" t="s">
        <v>76</v>
      </c>
      <c r="AY150" s="243" t="s">
        <v>152</v>
      </c>
    </row>
    <row r="151" spans="1:51" s="15" customFormat="1" ht="12">
      <c r="A151" s="15"/>
      <c r="B151" s="254"/>
      <c r="C151" s="255"/>
      <c r="D151" s="234" t="s">
        <v>182</v>
      </c>
      <c r="E151" s="256" t="s">
        <v>115</v>
      </c>
      <c r="F151" s="257" t="s">
        <v>225</v>
      </c>
      <c r="G151" s="255"/>
      <c r="H151" s="258">
        <v>12.96</v>
      </c>
      <c r="I151" s="259"/>
      <c r="J151" s="255"/>
      <c r="K151" s="255"/>
      <c r="L151" s="260"/>
      <c r="M151" s="261"/>
      <c r="N151" s="262"/>
      <c r="O151" s="262"/>
      <c r="P151" s="262"/>
      <c r="Q151" s="262"/>
      <c r="R151" s="262"/>
      <c r="S151" s="262"/>
      <c r="T151" s="263"/>
      <c r="U151" s="15"/>
      <c r="V151" s="15"/>
      <c r="W151" s="15"/>
      <c r="X151" s="15"/>
      <c r="Y151" s="15"/>
      <c r="Z151" s="15"/>
      <c r="AA151" s="15"/>
      <c r="AB151" s="15"/>
      <c r="AC151" s="15"/>
      <c r="AD151" s="15"/>
      <c r="AE151" s="15"/>
      <c r="AT151" s="264" t="s">
        <v>182</v>
      </c>
      <c r="AU151" s="264" t="s">
        <v>86</v>
      </c>
      <c r="AV151" s="15" t="s">
        <v>159</v>
      </c>
      <c r="AW151" s="15" t="s">
        <v>32</v>
      </c>
      <c r="AX151" s="15" t="s">
        <v>84</v>
      </c>
      <c r="AY151" s="264" t="s">
        <v>152</v>
      </c>
    </row>
    <row r="152" spans="1:65" s="2" customFormat="1" ht="21.75" customHeight="1">
      <c r="A152" s="38"/>
      <c r="B152" s="39"/>
      <c r="C152" s="219" t="s">
        <v>226</v>
      </c>
      <c r="D152" s="219" t="s">
        <v>154</v>
      </c>
      <c r="E152" s="220" t="s">
        <v>227</v>
      </c>
      <c r="F152" s="221" t="s">
        <v>228</v>
      </c>
      <c r="G152" s="222" t="s">
        <v>157</v>
      </c>
      <c r="H152" s="223">
        <v>34.036</v>
      </c>
      <c r="I152" s="224"/>
      <c r="J152" s="225">
        <f>ROUND(I152*H152,2)</f>
        <v>0</v>
      </c>
      <c r="K152" s="221" t="s">
        <v>158</v>
      </c>
      <c r="L152" s="44"/>
      <c r="M152" s="226" t="s">
        <v>1</v>
      </c>
      <c r="N152" s="227" t="s">
        <v>41</v>
      </c>
      <c r="O152" s="91"/>
      <c r="P152" s="228">
        <f>O152*H152</f>
        <v>0</v>
      </c>
      <c r="Q152" s="228">
        <v>0.00084</v>
      </c>
      <c r="R152" s="228">
        <f>Q152*H152</f>
        <v>0.028590240000000003</v>
      </c>
      <c r="S152" s="228">
        <v>0</v>
      </c>
      <c r="T152" s="229">
        <f>S152*H152</f>
        <v>0</v>
      </c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R152" s="230" t="s">
        <v>159</v>
      </c>
      <c r="AT152" s="230" t="s">
        <v>154</v>
      </c>
      <c r="AU152" s="230" t="s">
        <v>86</v>
      </c>
      <c r="AY152" s="17" t="s">
        <v>152</v>
      </c>
      <c r="BE152" s="231">
        <f>IF(N152="základní",J152,0)</f>
        <v>0</v>
      </c>
      <c r="BF152" s="231">
        <f>IF(N152="snížená",J152,0)</f>
        <v>0</v>
      </c>
      <c r="BG152" s="231">
        <f>IF(N152="zákl. přenesená",J152,0)</f>
        <v>0</v>
      </c>
      <c r="BH152" s="231">
        <f>IF(N152="sníž. přenesená",J152,0)</f>
        <v>0</v>
      </c>
      <c r="BI152" s="231">
        <f>IF(N152="nulová",J152,0)</f>
        <v>0</v>
      </c>
      <c r="BJ152" s="17" t="s">
        <v>84</v>
      </c>
      <c r="BK152" s="231">
        <f>ROUND(I152*H152,2)</f>
        <v>0</v>
      </c>
      <c r="BL152" s="17" t="s">
        <v>159</v>
      </c>
      <c r="BM152" s="230" t="s">
        <v>229</v>
      </c>
    </row>
    <row r="153" spans="1:51" s="13" customFormat="1" ht="12">
      <c r="A153" s="13"/>
      <c r="B153" s="232"/>
      <c r="C153" s="233"/>
      <c r="D153" s="234" t="s">
        <v>182</v>
      </c>
      <c r="E153" s="235" t="s">
        <v>1</v>
      </c>
      <c r="F153" s="236" t="s">
        <v>230</v>
      </c>
      <c r="G153" s="233"/>
      <c r="H153" s="237">
        <v>34.036</v>
      </c>
      <c r="I153" s="238"/>
      <c r="J153" s="233"/>
      <c r="K153" s="233"/>
      <c r="L153" s="239"/>
      <c r="M153" s="240"/>
      <c r="N153" s="241"/>
      <c r="O153" s="241"/>
      <c r="P153" s="241"/>
      <c r="Q153" s="241"/>
      <c r="R153" s="241"/>
      <c r="S153" s="241"/>
      <c r="T153" s="242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43" t="s">
        <v>182</v>
      </c>
      <c r="AU153" s="243" t="s">
        <v>86</v>
      </c>
      <c r="AV153" s="13" t="s">
        <v>86</v>
      </c>
      <c r="AW153" s="13" t="s">
        <v>32</v>
      </c>
      <c r="AX153" s="13" t="s">
        <v>84</v>
      </c>
      <c r="AY153" s="243" t="s">
        <v>152</v>
      </c>
    </row>
    <row r="154" spans="1:65" s="2" customFormat="1" ht="24.15" customHeight="1">
      <c r="A154" s="38"/>
      <c r="B154" s="39"/>
      <c r="C154" s="219" t="s">
        <v>231</v>
      </c>
      <c r="D154" s="219" t="s">
        <v>154</v>
      </c>
      <c r="E154" s="220" t="s">
        <v>232</v>
      </c>
      <c r="F154" s="221" t="s">
        <v>233</v>
      </c>
      <c r="G154" s="222" t="s">
        <v>157</v>
      </c>
      <c r="H154" s="223">
        <v>34.036</v>
      </c>
      <c r="I154" s="224"/>
      <c r="J154" s="225">
        <f>ROUND(I154*H154,2)</f>
        <v>0</v>
      </c>
      <c r="K154" s="221" t="s">
        <v>158</v>
      </c>
      <c r="L154" s="44"/>
      <c r="M154" s="226" t="s">
        <v>1</v>
      </c>
      <c r="N154" s="227" t="s">
        <v>41</v>
      </c>
      <c r="O154" s="91"/>
      <c r="P154" s="228">
        <f>O154*H154</f>
        <v>0</v>
      </c>
      <c r="Q154" s="228">
        <v>0</v>
      </c>
      <c r="R154" s="228">
        <f>Q154*H154</f>
        <v>0</v>
      </c>
      <c r="S154" s="228">
        <v>0</v>
      </c>
      <c r="T154" s="229">
        <f>S154*H154</f>
        <v>0</v>
      </c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R154" s="230" t="s">
        <v>159</v>
      </c>
      <c r="AT154" s="230" t="s">
        <v>154</v>
      </c>
      <c r="AU154" s="230" t="s">
        <v>86</v>
      </c>
      <c r="AY154" s="17" t="s">
        <v>152</v>
      </c>
      <c r="BE154" s="231">
        <f>IF(N154="základní",J154,0)</f>
        <v>0</v>
      </c>
      <c r="BF154" s="231">
        <f>IF(N154="snížená",J154,0)</f>
        <v>0</v>
      </c>
      <c r="BG154" s="231">
        <f>IF(N154="zákl. přenesená",J154,0)</f>
        <v>0</v>
      </c>
      <c r="BH154" s="231">
        <f>IF(N154="sníž. přenesená",J154,0)</f>
        <v>0</v>
      </c>
      <c r="BI154" s="231">
        <f>IF(N154="nulová",J154,0)</f>
        <v>0</v>
      </c>
      <c r="BJ154" s="17" t="s">
        <v>84</v>
      </c>
      <c r="BK154" s="231">
        <f>ROUND(I154*H154,2)</f>
        <v>0</v>
      </c>
      <c r="BL154" s="17" t="s">
        <v>159</v>
      </c>
      <c r="BM154" s="230" t="s">
        <v>234</v>
      </c>
    </row>
    <row r="155" spans="1:65" s="2" customFormat="1" ht="21.75" customHeight="1">
      <c r="A155" s="38"/>
      <c r="B155" s="39"/>
      <c r="C155" s="219" t="s">
        <v>235</v>
      </c>
      <c r="D155" s="219" t="s">
        <v>154</v>
      </c>
      <c r="E155" s="220" t="s">
        <v>236</v>
      </c>
      <c r="F155" s="221" t="s">
        <v>237</v>
      </c>
      <c r="G155" s="222" t="s">
        <v>157</v>
      </c>
      <c r="H155" s="223">
        <v>43.2</v>
      </c>
      <c r="I155" s="224"/>
      <c r="J155" s="225">
        <f>ROUND(I155*H155,2)</f>
        <v>0</v>
      </c>
      <c r="K155" s="221" t="s">
        <v>158</v>
      </c>
      <c r="L155" s="44"/>
      <c r="M155" s="226" t="s">
        <v>1</v>
      </c>
      <c r="N155" s="227" t="s">
        <v>41</v>
      </c>
      <c r="O155" s="91"/>
      <c r="P155" s="228">
        <f>O155*H155</f>
        <v>0</v>
      </c>
      <c r="Q155" s="228">
        <v>0.0007</v>
      </c>
      <c r="R155" s="228">
        <f>Q155*H155</f>
        <v>0.030240000000000003</v>
      </c>
      <c r="S155" s="228">
        <v>0</v>
      </c>
      <c r="T155" s="229">
        <f>S155*H155</f>
        <v>0</v>
      </c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R155" s="230" t="s">
        <v>159</v>
      </c>
      <c r="AT155" s="230" t="s">
        <v>154</v>
      </c>
      <c r="AU155" s="230" t="s">
        <v>86</v>
      </c>
      <c r="AY155" s="17" t="s">
        <v>152</v>
      </c>
      <c r="BE155" s="231">
        <f>IF(N155="základní",J155,0)</f>
        <v>0</v>
      </c>
      <c r="BF155" s="231">
        <f>IF(N155="snížená",J155,0)</f>
        <v>0</v>
      </c>
      <c r="BG155" s="231">
        <f>IF(N155="zákl. přenesená",J155,0)</f>
        <v>0</v>
      </c>
      <c r="BH155" s="231">
        <f>IF(N155="sníž. přenesená",J155,0)</f>
        <v>0</v>
      </c>
      <c r="BI155" s="231">
        <f>IF(N155="nulová",J155,0)</f>
        <v>0</v>
      </c>
      <c r="BJ155" s="17" t="s">
        <v>84</v>
      </c>
      <c r="BK155" s="231">
        <f>ROUND(I155*H155,2)</f>
        <v>0</v>
      </c>
      <c r="BL155" s="17" t="s">
        <v>159</v>
      </c>
      <c r="BM155" s="230" t="s">
        <v>238</v>
      </c>
    </row>
    <row r="156" spans="1:51" s="14" customFormat="1" ht="12">
      <c r="A156" s="14"/>
      <c r="B156" s="244"/>
      <c r="C156" s="245"/>
      <c r="D156" s="234" t="s">
        <v>182</v>
      </c>
      <c r="E156" s="246" t="s">
        <v>1</v>
      </c>
      <c r="F156" s="247" t="s">
        <v>222</v>
      </c>
      <c r="G156" s="245"/>
      <c r="H156" s="246" t="s">
        <v>1</v>
      </c>
      <c r="I156" s="248"/>
      <c r="J156" s="245"/>
      <c r="K156" s="245"/>
      <c r="L156" s="249"/>
      <c r="M156" s="250"/>
      <c r="N156" s="251"/>
      <c r="O156" s="251"/>
      <c r="P156" s="251"/>
      <c r="Q156" s="251"/>
      <c r="R156" s="251"/>
      <c r="S156" s="251"/>
      <c r="T156" s="252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T156" s="253" t="s">
        <v>182</v>
      </c>
      <c r="AU156" s="253" t="s">
        <v>86</v>
      </c>
      <c r="AV156" s="14" t="s">
        <v>84</v>
      </c>
      <c r="AW156" s="14" t="s">
        <v>32</v>
      </c>
      <c r="AX156" s="14" t="s">
        <v>76</v>
      </c>
      <c r="AY156" s="253" t="s">
        <v>152</v>
      </c>
    </row>
    <row r="157" spans="1:51" s="13" customFormat="1" ht="12">
      <c r="A157" s="13"/>
      <c r="B157" s="232"/>
      <c r="C157" s="233"/>
      <c r="D157" s="234" t="s">
        <v>182</v>
      </c>
      <c r="E157" s="235" t="s">
        <v>1</v>
      </c>
      <c r="F157" s="236" t="s">
        <v>239</v>
      </c>
      <c r="G157" s="233"/>
      <c r="H157" s="237">
        <v>43.2</v>
      </c>
      <c r="I157" s="238"/>
      <c r="J157" s="233"/>
      <c r="K157" s="233"/>
      <c r="L157" s="239"/>
      <c r="M157" s="240"/>
      <c r="N157" s="241"/>
      <c r="O157" s="241"/>
      <c r="P157" s="241"/>
      <c r="Q157" s="241"/>
      <c r="R157" s="241"/>
      <c r="S157" s="241"/>
      <c r="T157" s="242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43" t="s">
        <v>182</v>
      </c>
      <c r="AU157" s="243" t="s">
        <v>86</v>
      </c>
      <c r="AV157" s="13" t="s">
        <v>86</v>
      </c>
      <c r="AW157" s="13" t="s">
        <v>32</v>
      </c>
      <c r="AX157" s="13" t="s">
        <v>84</v>
      </c>
      <c r="AY157" s="243" t="s">
        <v>152</v>
      </c>
    </row>
    <row r="158" spans="1:65" s="2" customFormat="1" ht="16.5" customHeight="1">
      <c r="A158" s="38"/>
      <c r="B158" s="39"/>
      <c r="C158" s="219" t="s">
        <v>240</v>
      </c>
      <c r="D158" s="219" t="s">
        <v>154</v>
      </c>
      <c r="E158" s="220" t="s">
        <v>241</v>
      </c>
      <c r="F158" s="221" t="s">
        <v>242</v>
      </c>
      <c r="G158" s="222" t="s">
        <v>157</v>
      </c>
      <c r="H158" s="223">
        <v>43.2</v>
      </c>
      <c r="I158" s="224"/>
      <c r="J158" s="225">
        <f>ROUND(I158*H158,2)</f>
        <v>0</v>
      </c>
      <c r="K158" s="221" t="s">
        <v>158</v>
      </c>
      <c r="L158" s="44"/>
      <c r="M158" s="226" t="s">
        <v>1</v>
      </c>
      <c r="N158" s="227" t="s">
        <v>41</v>
      </c>
      <c r="O158" s="91"/>
      <c r="P158" s="228">
        <f>O158*H158</f>
        <v>0</v>
      </c>
      <c r="Q158" s="228">
        <v>0</v>
      </c>
      <c r="R158" s="228">
        <f>Q158*H158</f>
        <v>0</v>
      </c>
      <c r="S158" s="228">
        <v>0</v>
      </c>
      <c r="T158" s="229">
        <f>S158*H158</f>
        <v>0</v>
      </c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R158" s="230" t="s">
        <v>159</v>
      </c>
      <c r="AT158" s="230" t="s">
        <v>154</v>
      </c>
      <c r="AU158" s="230" t="s">
        <v>86</v>
      </c>
      <c r="AY158" s="17" t="s">
        <v>152</v>
      </c>
      <c r="BE158" s="231">
        <f>IF(N158="základní",J158,0)</f>
        <v>0</v>
      </c>
      <c r="BF158" s="231">
        <f>IF(N158="snížená",J158,0)</f>
        <v>0</v>
      </c>
      <c r="BG158" s="231">
        <f>IF(N158="zákl. přenesená",J158,0)</f>
        <v>0</v>
      </c>
      <c r="BH158" s="231">
        <f>IF(N158="sníž. přenesená",J158,0)</f>
        <v>0</v>
      </c>
      <c r="BI158" s="231">
        <f>IF(N158="nulová",J158,0)</f>
        <v>0</v>
      </c>
      <c r="BJ158" s="17" t="s">
        <v>84</v>
      </c>
      <c r="BK158" s="231">
        <f>ROUND(I158*H158,2)</f>
        <v>0</v>
      </c>
      <c r="BL158" s="17" t="s">
        <v>159</v>
      </c>
      <c r="BM158" s="230" t="s">
        <v>243</v>
      </c>
    </row>
    <row r="159" spans="1:65" s="2" customFormat="1" ht="33" customHeight="1">
      <c r="A159" s="38"/>
      <c r="B159" s="39"/>
      <c r="C159" s="219" t="s">
        <v>96</v>
      </c>
      <c r="D159" s="219" t="s">
        <v>154</v>
      </c>
      <c r="E159" s="220" t="s">
        <v>244</v>
      </c>
      <c r="F159" s="221" t="s">
        <v>245</v>
      </c>
      <c r="G159" s="222" t="s">
        <v>209</v>
      </c>
      <c r="H159" s="223">
        <v>143.824</v>
      </c>
      <c r="I159" s="224"/>
      <c r="J159" s="225">
        <f>ROUND(I159*H159,2)</f>
        <v>0</v>
      </c>
      <c r="K159" s="221" t="s">
        <v>158</v>
      </c>
      <c r="L159" s="44"/>
      <c r="M159" s="226" t="s">
        <v>1</v>
      </c>
      <c r="N159" s="227" t="s">
        <v>41</v>
      </c>
      <c r="O159" s="91"/>
      <c r="P159" s="228">
        <f>O159*H159</f>
        <v>0</v>
      </c>
      <c r="Q159" s="228">
        <v>0</v>
      </c>
      <c r="R159" s="228">
        <f>Q159*H159</f>
        <v>0</v>
      </c>
      <c r="S159" s="228">
        <v>0</v>
      </c>
      <c r="T159" s="229">
        <f>S159*H159</f>
        <v>0</v>
      </c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R159" s="230" t="s">
        <v>159</v>
      </c>
      <c r="AT159" s="230" t="s">
        <v>154</v>
      </c>
      <c r="AU159" s="230" t="s">
        <v>86</v>
      </c>
      <c r="AY159" s="17" t="s">
        <v>152</v>
      </c>
      <c r="BE159" s="231">
        <f>IF(N159="základní",J159,0)</f>
        <v>0</v>
      </c>
      <c r="BF159" s="231">
        <f>IF(N159="snížená",J159,0)</f>
        <v>0</v>
      </c>
      <c r="BG159" s="231">
        <f>IF(N159="zákl. přenesená",J159,0)</f>
        <v>0</v>
      </c>
      <c r="BH159" s="231">
        <f>IF(N159="sníž. přenesená",J159,0)</f>
        <v>0</v>
      </c>
      <c r="BI159" s="231">
        <f>IF(N159="nulová",J159,0)</f>
        <v>0</v>
      </c>
      <c r="BJ159" s="17" t="s">
        <v>84</v>
      </c>
      <c r="BK159" s="231">
        <f>ROUND(I159*H159,2)</f>
        <v>0</v>
      </c>
      <c r="BL159" s="17" t="s">
        <v>159</v>
      </c>
      <c r="BM159" s="230" t="s">
        <v>246</v>
      </c>
    </row>
    <row r="160" spans="1:51" s="14" customFormat="1" ht="12">
      <c r="A160" s="14"/>
      <c r="B160" s="244"/>
      <c r="C160" s="245"/>
      <c r="D160" s="234" t="s">
        <v>182</v>
      </c>
      <c r="E160" s="246" t="s">
        <v>1</v>
      </c>
      <c r="F160" s="247" t="s">
        <v>247</v>
      </c>
      <c r="G160" s="245"/>
      <c r="H160" s="246" t="s">
        <v>1</v>
      </c>
      <c r="I160" s="248"/>
      <c r="J160" s="245"/>
      <c r="K160" s="245"/>
      <c r="L160" s="249"/>
      <c r="M160" s="250"/>
      <c r="N160" s="251"/>
      <c r="O160" s="251"/>
      <c r="P160" s="251"/>
      <c r="Q160" s="251"/>
      <c r="R160" s="251"/>
      <c r="S160" s="251"/>
      <c r="T160" s="252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T160" s="253" t="s">
        <v>182</v>
      </c>
      <c r="AU160" s="253" t="s">
        <v>86</v>
      </c>
      <c r="AV160" s="14" t="s">
        <v>84</v>
      </c>
      <c r="AW160" s="14" t="s">
        <v>32</v>
      </c>
      <c r="AX160" s="14" t="s">
        <v>76</v>
      </c>
      <c r="AY160" s="253" t="s">
        <v>152</v>
      </c>
    </row>
    <row r="161" spans="1:51" s="13" customFormat="1" ht="12">
      <c r="A161" s="13"/>
      <c r="B161" s="232"/>
      <c r="C161" s="233"/>
      <c r="D161" s="234" t="s">
        <v>182</v>
      </c>
      <c r="E161" s="235" t="s">
        <v>1</v>
      </c>
      <c r="F161" s="236" t="s">
        <v>248</v>
      </c>
      <c r="G161" s="233"/>
      <c r="H161" s="237">
        <v>43.874</v>
      </c>
      <c r="I161" s="238"/>
      <c r="J161" s="233"/>
      <c r="K161" s="233"/>
      <c r="L161" s="239"/>
      <c r="M161" s="240"/>
      <c r="N161" s="241"/>
      <c r="O161" s="241"/>
      <c r="P161" s="241"/>
      <c r="Q161" s="241"/>
      <c r="R161" s="241"/>
      <c r="S161" s="241"/>
      <c r="T161" s="242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43" t="s">
        <v>182</v>
      </c>
      <c r="AU161" s="243" t="s">
        <v>86</v>
      </c>
      <c r="AV161" s="13" t="s">
        <v>86</v>
      </c>
      <c r="AW161" s="13" t="s">
        <v>32</v>
      </c>
      <c r="AX161" s="13" t="s">
        <v>76</v>
      </c>
      <c r="AY161" s="243" t="s">
        <v>152</v>
      </c>
    </row>
    <row r="162" spans="1:51" s="13" customFormat="1" ht="12">
      <c r="A162" s="13"/>
      <c r="B162" s="232"/>
      <c r="C162" s="233"/>
      <c r="D162" s="234" t="s">
        <v>182</v>
      </c>
      <c r="E162" s="235" t="s">
        <v>1</v>
      </c>
      <c r="F162" s="236" t="s">
        <v>249</v>
      </c>
      <c r="G162" s="233"/>
      <c r="H162" s="237">
        <v>40</v>
      </c>
      <c r="I162" s="238"/>
      <c r="J162" s="233"/>
      <c r="K162" s="233"/>
      <c r="L162" s="239"/>
      <c r="M162" s="240"/>
      <c r="N162" s="241"/>
      <c r="O162" s="241"/>
      <c r="P162" s="241"/>
      <c r="Q162" s="241"/>
      <c r="R162" s="241"/>
      <c r="S162" s="241"/>
      <c r="T162" s="242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243" t="s">
        <v>182</v>
      </c>
      <c r="AU162" s="243" t="s">
        <v>86</v>
      </c>
      <c r="AV162" s="13" t="s">
        <v>86</v>
      </c>
      <c r="AW162" s="13" t="s">
        <v>32</v>
      </c>
      <c r="AX162" s="13" t="s">
        <v>76</v>
      </c>
      <c r="AY162" s="243" t="s">
        <v>152</v>
      </c>
    </row>
    <row r="163" spans="1:51" s="13" customFormat="1" ht="12">
      <c r="A163" s="13"/>
      <c r="B163" s="232"/>
      <c r="C163" s="233"/>
      <c r="D163" s="234" t="s">
        <v>182</v>
      </c>
      <c r="E163" s="235" t="s">
        <v>1</v>
      </c>
      <c r="F163" s="236" t="s">
        <v>250</v>
      </c>
      <c r="G163" s="233"/>
      <c r="H163" s="237">
        <v>40</v>
      </c>
      <c r="I163" s="238"/>
      <c r="J163" s="233"/>
      <c r="K163" s="233"/>
      <c r="L163" s="239"/>
      <c r="M163" s="240"/>
      <c r="N163" s="241"/>
      <c r="O163" s="241"/>
      <c r="P163" s="241"/>
      <c r="Q163" s="241"/>
      <c r="R163" s="241"/>
      <c r="S163" s="241"/>
      <c r="T163" s="242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43" t="s">
        <v>182</v>
      </c>
      <c r="AU163" s="243" t="s">
        <v>86</v>
      </c>
      <c r="AV163" s="13" t="s">
        <v>86</v>
      </c>
      <c r="AW163" s="13" t="s">
        <v>32</v>
      </c>
      <c r="AX163" s="13" t="s">
        <v>76</v>
      </c>
      <c r="AY163" s="243" t="s">
        <v>152</v>
      </c>
    </row>
    <row r="164" spans="1:51" s="13" customFormat="1" ht="12">
      <c r="A164" s="13"/>
      <c r="B164" s="232"/>
      <c r="C164" s="233"/>
      <c r="D164" s="234" t="s">
        <v>182</v>
      </c>
      <c r="E164" s="235" t="s">
        <v>1</v>
      </c>
      <c r="F164" s="236" t="s">
        <v>251</v>
      </c>
      <c r="G164" s="233"/>
      <c r="H164" s="237">
        <v>19.95</v>
      </c>
      <c r="I164" s="238"/>
      <c r="J164" s="233"/>
      <c r="K164" s="233"/>
      <c r="L164" s="239"/>
      <c r="M164" s="240"/>
      <c r="N164" s="241"/>
      <c r="O164" s="241"/>
      <c r="P164" s="241"/>
      <c r="Q164" s="241"/>
      <c r="R164" s="241"/>
      <c r="S164" s="241"/>
      <c r="T164" s="242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43" t="s">
        <v>182</v>
      </c>
      <c r="AU164" s="243" t="s">
        <v>86</v>
      </c>
      <c r="AV164" s="13" t="s">
        <v>86</v>
      </c>
      <c r="AW164" s="13" t="s">
        <v>32</v>
      </c>
      <c r="AX164" s="13" t="s">
        <v>76</v>
      </c>
      <c r="AY164" s="243" t="s">
        <v>152</v>
      </c>
    </row>
    <row r="165" spans="1:51" s="15" customFormat="1" ht="12">
      <c r="A165" s="15"/>
      <c r="B165" s="254"/>
      <c r="C165" s="255"/>
      <c r="D165" s="234" t="s">
        <v>182</v>
      </c>
      <c r="E165" s="256" t="s">
        <v>1</v>
      </c>
      <c r="F165" s="257" t="s">
        <v>225</v>
      </c>
      <c r="G165" s="255"/>
      <c r="H165" s="258">
        <v>143.824</v>
      </c>
      <c r="I165" s="259"/>
      <c r="J165" s="255"/>
      <c r="K165" s="255"/>
      <c r="L165" s="260"/>
      <c r="M165" s="261"/>
      <c r="N165" s="262"/>
      <c r="O165" s="262"/>
      <c r="P165" s="262"/>
      <c r="Q165" s="262"/>
      <c r="R165" s="262"/>
      <c r="S165" s="262"/>
      <c r="T165" s="263"/>
      <c r="U165" s="15"/>
      <c r="V165" s="15"/>
      <c r="W165" s="15"/>
      <c r="X165" s="15"/>
      <c r="Y165" s="15"/>
      <c r="Z165" s="15"/>
      <c r="AA165" s="15"/>
      <c r="AB165" s="15"/>
      <c r="AC165" s="15"/>
      <c r="AD165" s="15"/>
      <c r="AE165" s="15"/>
      <c r="AT165" s="264" t="s">
        <v>182</v>
      </c>
      <c r="AU165" s="264" t="s">
        <v>86</v>
      </c>
      <c r="AV165" s="15" t="s">
        <v>159</v>
      </c>
      <c r="AW165" s="15" t="s">
        <v>32</v>
      </c>
      <c r="AX165" s="15" t="s">
        <v>84</v>
      </c>
      <c r="AY165" s="264" t="s">
        <v>152</v>
      </c>
    </row>
    <row r="166" spans="1:65" s="2" customFormat="1" ht="33" customHeight="1">
      <c r="A166" s="38"/>
      <c r="B166" s="39"/>
      <c r="C166" s="219" t="s">
        <v>7</v>
      </c>
      <c r="D166" s="219" t="s">
        <v>154</v>
      </c>
      <c r="E166" s="220" t="s">
        <v>252</v>
      </c>
      <c r="F166" s="221" t="s">
        <v>253</v>
      </c>
      <c r="G166" s="222" t="s">
        <v>209</v>
      </c>
      <c r="H166" s="223">
        <v>68.143</v>
      </c>
      <c r="I166" s="224"/>
      <c r="J166" s="225">
        <f>ROUND(I166*H166,2)</f>
        <v>0</v>
      </c>
      <c r="K166" s="221" t="s">
        <v>158</v>
      </c>
      <c r="L166" s="44"/>
      <c r="M166" s="226" t="s">
        <v>1</v>
      </c>
      <c r="N166" s="227" t="s">
        <v>41</v>
      </c>
      <c r="O166" s="91"/>
      <c r="P166" s="228">
        <f>O166*H166</f>
        <v>0</v>
      </c>
      <c r="Q166" s="228">
        <v>0</v>
      </c>
      <c r="R166" s="228">
        <f>Q166*H166</f>
        <v>0</v>
      </c>
      <c r="S166" s="228">
        <v>0</v>
      </c>
      <c r="T166" s="229">
        <f>S166*H166</f>
        <v>0</v>
      </c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R166" s="230" t="s">
        <v>159</v>
      </c>
      <c r="AT166" s="230" t="s">
        <v>154</v>
      </c>
      <c r="AU166" s="230" t="s">
        <v>86</v>
      </c>
      <c r="AY166" s="17" t="s">
        <v>152</v>
      </c>
      <c r="BE166" s="231">
        <f>IF(N166="základní",J166,0)</f>
        <v>0</v>
      </c>
      <c r="BF166" s="231">
        <f>IF(N166="snížená",J166,0)</f>
        <v>0</v>
      </c>
      <c r="BG166" s="231">
        <f>IF(N166="zákl. přenesená",J166,0)</f>
        <v>0</v>
      </c>
      <c r="BH166" s="231">
        <f>IF(N166="sníž. přenesená",J166,0)</f>
        <v>0</v>
      </c>
      <c r="BI166" s="231">
        <f>IF(N166="nulová",J166,0)</f>
        <v>0</v>
      </c>
      <c r="BJ166" s="17" t="s">
        <v>84</v>
      </c>
      <c r="BK166" s="231">
        <f>ROUND(I166*H166,2)</f>
        <v>0</v>
      </c>
      <c r="BL166" s="17" t="s">
        <v>159</v>
      </c>
      <c r="BM166" s="230" t="s">
        <v>254</v>
      </c>
    </row>
    <row r="167" spans="1:51" s="14" customFormat="1" ht="12">
      <c r="A167" s="14"/>
      <c r="B167" s="244"/>
      <c r="C167" s="245"/>
      <c r="D167" s="234" t="s">
        <v>182</v>
      </c>
      <c r="E167" s="246" t="s">
        <v>1</v>
      </c>
      <c r="F167" s="247" t="s">
        <v>255</v>
      </c>
      <c r="G167" s="245"/>
      <c r="H167" s="246" t="s">
        <v>1</v>
      </c>
      <c r="I167" s="248"/>
      <c r="J167" s="245"/>
      <c r="K167" s="245"/>
      <c r="L167" s="249"/>
      <c r="M167" s="250"/>
      <c r="N167" s="251"/>
      <c r="O167" s="251"/>
      <c r="P167" s="251"/>
      <c r="Q167" s="251"/>
      <c r="R167" s="251"/>
      <c r="S167" s="251"/>
      <c r="T167" s="252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T167" s="253" t="s">
        <v>182</v>
      </c>
      <c r="AU167" s="253" t="s">
        <v>86</v>
      </c>
      <c r="AV167" s="14" t="s">
        <v>84</v>
      </c>
      <c r="AW167" s="14" t="s">
        <v>32</v>
      </c>
      <c r="AX167" s="14" t="s">
        <v>76</v>
      </c>
      <c r="AY167" s="253" t="s">
        <v>152</v>
      </c>
    </row>
    <row r="168" spans="1:51" s="13" customFormat="1" ht="12">
      <c r="A168" s="13"/>
      <c r="B168" s="232"/>
      <c r="C168" s="233"/>
      <c r="D168" s="234" t="s">
        <v>182</v>
      </c>
      <c r="E168" s="235" t="s">
        <v>98</v>
      </c>
      <c r="F168" s="236" t="s">
        <v>256</v>
      </c>
      <c r="G168" s="233"/>
      <c r="H168" s="237">
        <v>68.143</v>
      </c>
      <c r="I168" s="238"/>
      <c r="J168" s="233"/>
      <c r="K168" s="233"/>
      <c r="L168" s="239"/>
      <c r="M168" s="240"/>
      <c r="N168" s="241"/>
      <c r="O168" s="241"/>
      <c r="P168" s="241"/>
      <c r="Q168" s="241"/>
      <c r="R168" s="241"/>
      <c r="S168" s="241"/>
      <c r="T168" s="242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243" t="s">
        <v>182</v>
      </c>
      <c r="AU168" s="243" t="s">
        <v>86</v>
      </c>
      <c r="AV168" s="13" t="s">
        <v>86</v>
      </c>
      <c r="AW168" s="13" t="s">
        <v>32</v>
      </c>
      <c r="AX168" s="13" t="s">
        <v>84</v>
      </c>
      <c r="AY168" s="243" t="s">
        <v>152</v>
      </c>
    </row>
    <row r="169" spans="1:65" s="2" customFormat="1" ht="37.8" customHeight="1">
      <c r="A169" s="38"/>
      <c r="B169" s="39"/>
      <c r="C169" s="219" t="s">
        <v>257</v>
      </c>
      <c r="D169" s="219" t="s">
        <v>154</v>
      </c>
      <c r="E169" s="220" t="s">
        <v>258</v>
      </c>
      <c r="F169" s="221" t="s">
        <v>259</v>
      </c>
      <c r="G169" s="222" t="s">
        <v>209</v>
      </c>
      <c r="H169" s="223">
        <v>340.715</v>
      </c>
      <c r="I169" s="224"/>
      <c r="J169" s="225">
        <f>ROUND(I169*H169,2)</f>
        <v>0</v>
      </c>
      <c r="K169" s="221" t="s">
        <v>158</v>
      </c>
      <c r="L169" s="44"/>
      <c r="M169" s="226" t="s">
        <v>1</v>
      </c>
      <c r="N169" s="227" t="s">
        <v>41</v>
      </c>
      <c r="O169" s="91"/>
      <c r="P169" s="228">
        <f>O169*H169</f>
        <v>0</v>
      </c>
      <c r="Q169" s="228">
        <v>0</v>
      </c>
      <c r="R169" s="228">
        <f>Q169*H169</f>
        <v>0</v>
      </c>
      <c r="S169" s="228">
        <v>0</v>
      </c>
      <c r="T169" s="229">
        <f>S169*H169</f>
        <v>0</v>
      </c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R169" s="230" t="s">
        <v>159</v>
      </c>
      <c r="AT169" s="230" t="s">
        <v>154</v>
      </c>
      <c r="AU169" s="230" t="s">
        <v>86</v>
      </c>
      <c r="AY169" s="17" t="s">
        <v>152</v>
      </c>
      <c r="BE169" s="231">
        <f>IF(N169="základní",J169,0)</f>
        <v>0</v>
      </c>
      <c r="BF169" s="231">
        <f>IF(N169="snížená",J169,0)</f>
        <v>0</v>
      </c>
      <c r="BG169" s="231">
        <f>IF(N169="zákl. přenesená",J169,0)</f>
        <v>0</v>
      </c>
      <c r="BH169" s="231">
        <f>IF(N169="sníž. přenesená",J169,0)</f>
        <v>0</v>
      </c>
      <c r="BI169" s="231">
        <f>IF(N169="nulová",J169,0)</f>
        <v>0</v>
      </c>
      <c r="BJ169" s="17" t="s">
        <v>84</v>
      </c>
      <c r="BK169" s="231">
        <f>ROUND(I169*H169,2)</f>
        <v>0</v>
      </c>
      <c r="BL169" s="17" t="s">
        <v>159</v>
      </c>
      <c r="BM169" s="230" t="s">
        <v>260</v>
      </c>
    </row>
    <row r="170" spans="1:51" s="13" customFormat="1" ht="12">
      <c r="A170" s="13"/>
      <c r="B170" s="232"/>
      <c r="C170" s="233"/>
      <c r="D170" s="234" t="s">
        <v>182</v>
      </c>
      <c r="E170" s="235" t="s">
        <v>1</v>
      </c>
      <c r="F170" s="236" t="s">
        <v>261</v>
      </c>
      <c r="G170" s="233"/>
      <c r="H170" s="237">
        <v>340.715</v>
      </c>
      <c r="I170" s="238"/>
      <c r="J170" s="233"/>
      <c r="K170" s="233"/>
      <c r="L170" s="239"/>
      <c r="M170" s="240"/>
      <c r="N170" s="241"/>
      <c r="O170" s="241"/>
      <c r="P170" s="241"/>
      <c r="Q170" s="241"/>
      <c r="R170" s="241"/>
      <c r="S170" s="241"/>
      <c r="T170" s="242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43" t="s">
        <v>182</v>
      </c>
      <c r="AU170" s="243" t="s">
        <v>86</v>
      </c>
      <c r="AV170" s="13" t="s">
        <v>86</v>
      </c>
      <c r="AW170" s="13" t="s">
        <v>32</v>
      </c>
      <c r="AX170" s="13" t="s">
        <v>84</v>
      </c>
      <c r="AY170" s="243" t="s">
        <v>152</v>
      </c>
    </row>
    <row r="171" spans="1:65" s="2" customFormat="1" ht="24.15" customHeight="1">
      <c r="A171" s="38"/>
      <c r="B171" s="39"/>
      <c r="C171" s="219" t="s">
        <v>262</v>
      </c>
      <c r="D171" s="219" t="s">
        <v>154</v>
      </c>
      <c r="E171" s="220" t="s">
        <v>263</v>
      </c>
      <c r="F171" s="221" t="s">
        <v>264</v>
      </c>
      <c r="G171" s="222" t="s">
        <v>209</v>
      </c>
      <c r="H171" s="223">
        <v>61.887</v>
      </c>
      <c r="I171" s="224"/>
      <c r="J171" s="225">
        <f>ROUND(I171*H171,2)</f>
        <v>0</v>
      </c>
      <c r="K171" s="221" t="s">
        <v>158</v>
      </c>
      <c r="L171" s="44"/>
      <c r="M171" s="226" t="s">
        <v>1</v>
      </c>
      <c r="N171" s="227" t="s">
        <v>41</v>
      </c>
      <c r="O171" s="91"/>
      <c r="P171" s="228">
        <f>O171*H171</f>
        <v>0</v>
      </c>
      <c r="Q171" s="228">
        <v>0</v>
      </c>
      <c r="R171" s="228">
        <f>Q171*H171</f>
        <v>0</v>
      </c>
      <c r="S171" s="228">
        <v>0</v>
      </c>
      <c r="T171" s="229">
        <f>S171*H171</f>
        <v>0</v>
      </c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R171" s="230" t="s">
        <v>159</v>
      </c>
      <c r="AT171" s="230" t="s">
        <v>154</v>
      </c>
      <c r="AU171" s="230" t="s">
        <v>86</v>
      </c>
      <c r="AY171" s="17" t="s">
        <v>152</v>
      </c>
      <c r="BE171" s="231">
        <f>IF(N171="základní",J171,0)</f>
        <v>0</v>
      </c>
      <c r="BF171" s="231">
        <f>IF(N171="snížená",J171,0)</f>
        <v>0</v>
      </c>
      <c r="BG171" s="231">
        <f>IF(N171="zákl. přenesená",J171,0)</f>
        <v>0</v>
      </c>
      <c r="BH171" s="231">
        <f>IF(N171="sníž. přenesená",J171,0)</f>
        <v>0</v>
      </c>
      <c r="BI171" s="231">
        <f>IF(N171="nulová",J171,0)</f>
        <v>0</v>
      </c>
      <c r="BJ171" s="17" t="s">
        <v>84</v>
      </c>
      <c r="BK171" s="231">
        <f>ROUND(I171*H171,2)</f>
        <v>0</v>
      </c>
      <c r="BL171" s="17" t="s">
        <v>159</v>
      </c>
      <c r="BM171" s="230" t="s">
        <v>265</v>
      </c>
    </row>
    <row r="172" spans="1:51" s="14" customFormat="1" ht="12">
      <c r="A172" s="14"/>
      <c r="B172" s="244"/>
      <c r="C172" s="245"/>
      <c r="D172" s="234" t="s">
        <v>182</v>
      </c>
      <c r="E172" s="246" t="s">
        <v>1</v>
      </c>
      <c r="F172" s="247" t="s">
        <v>266</v>
      </c>
      <c r="G172" s="245"/>
      <c r="H172" s="246" t="s">
        <v>1</v>
      </c>
      <c r="I172" s="248"/>
      <c r="J172" s="245"/>
      <c r="K172" s="245"/>
      <c r="L172" s="249"/>
      <c r="M172" s="250"/>
      <c r="N172" s="251"/>
      <c r="O172" s="251"/>
      <c r="P172" s="251"/>
      <c r="Q172" s="251"/>
      <c r="R172" s="251"/>
      <c r="S172" s="251"/>
      <c r="T172" s="252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T172" s="253" t="s">
        <v>182</v>
      </c>
      <c r="AU172" s="253" t="s">
        <v>86</v>
      </c>
      <c r="AV172" s="14" t="s">
        <v>84</v>
      </c>
      <c r="AW172" s="14" t="s">
        <v>32</v>
      </c>
      <c r="AX172" s="14" t="s">
        <v>76</v>
      </c>
      <c r="AY172" s="253" t="s">
        <v>152</v>
      </c>
    </row>
    <row r="173" spans="1:51" s="13" customFormat="1" ht="12">
      <c r="A173" s="13"/>
      <c r="B173" s="232"/>
      <c r="C173" s="233"/>
      <c r="D173" s="234" t="s">
        <v>182</v>
      </c>
      <c r="E173" s="235" t="s">
        <v>1</v>
      </c>
      <c r="F173" s="236" t="s">
        <v>267</v>
      </c>
      <c r="G173" s="233"/>
      <c r="H173" s="237">
        <v>61.887</v>
      </c>
      <c r="I173" s="238"/>
      <c r="J173" s="233"/>
      <c r="K173" s="233"/>
      <c r="L173" s="239"/>
      <c r="M173" s="240"/>
      <c r="N173" s="241"/>
      <c r="O173" s="241"/>
      <c r="P173" s="241"/>
      <c r="Q173" s="241"/>
      <c r="R173" s="241"/>
      <c r="S173" s="241"/>
      <c r="T173" s="242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243" t="s">
        <v>182</v>
      </c>
      <c r="AU173" s="243" t="s">
        <v>86</v>
      </c>
      <c r="AV173" s="13" t="s">
        <v>86</v>
      </c>
      <c r="AW173" s="13" t="s">
        <v>32</v>
      </c>
      <c r="AX173" s="13" t="s">
        <v>84</v>
      </c>
      <c r="AY173" s="243" t="s">
        <v>152</v>
      </c>
    </row>
    <row r="174" spans="1:65" s="2" customFormat="1" ht="24.15" customHeight="1">
      <c r="A174" s="38"/>
      <c r="B174" s="39"/>
      <c r="C174" s="219" t="s">
        <v>268</v>
      </c>
      <c r="D174" s="219" t="s">
        <v>154</v>
      </c>
      <c r="E174" s="220" t="s">
        <v>269</v>
      </c>
      <c r="F174" s="221" t="s">
        <v>270</v>
      </c>
      <c r="G174" s="222" t="s">
        <v>209</v>
      </c>
      <c r="H174" s="223">
        <v>20</v>
      </c>
      <c r="I174" s="224"/>
      <c r="J174" s="225">
        <f>ROUND(I174*H174,2)</f>
        <v>0</v>
      </c>
      <c r="K174" s="221" t="s">
        <v>158</v>
      </c>
      <c r="L174" s="44"/>
      <c r="M174" s="226" t="s">
        <v>1</v>
      </c>
      <c r="N174" s="227" t="s">
        <v>41</v>
      </c>
      <c r="O174" s="91"/>
      <c r="P174" s="228">
        <f>O174*H174</f>
        <v>0</v>
      </c>
      <c r="Q174" s="228">
        <v>0</v>
      </c>
      <c r="R174" s="228">
        <f>Q174*H174</f>
        <v>0</v>
      </c>
      <c r="S174" s="228">
        <v>0</v>
      </c>
      <c r="T174" s="229">
        <f>S174*H174</f>
        <v>0</v>
      </c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R174" s="230" t="s">
        <v>159</v>
      </c>
      <c r="AT174" s="230" t="s">
        <v>154</v>
      </c>
      <c r="AU174" s="230" t="s">
        <v>86</v>
      </c>
      <c r="AY174" s="17" t="s">
        <v>152</v>
      </c>
      <c r="BE174" s="231">
        <f>IF(N174="základní",J174,0)</f>
        <v>0</v>
      </c>
      <c r="BF174" s="231">
        <f>IF(N174="snížená",J174,0)</f>
        <v>0</v>
      </c>
      <c r="BG174" s="231">
        <f>IF(N174="zákl. přenesená",J174,0)</f>
        <v>0</v>
      </c>
      <c r="BH174" s="231">
        <f>IF(N174="sníž. přenesená",J174,0)</f>
        <v>0</v>
      </c>
      <c r="BI174" s="231">
        <f>IF(N174="nulová",J174,0)</f>
        <v>0</v>
      </c>
      <c r="BJ174" s="17" t="s">
        <v>84</v>
      </c>
      <c r="BK174" s="231">
        <f>ROUND(I174*H174,2)</f>
        <v>0</v>
      </c>
      <c r="BL174" s="17" t="s">
        <v>159</v>
      </c>
      <c r="BM174" s="230" t="s">
        <v>271</v>
      </c>
    </row>
    <row r="175" spans="1:51" s="13" customFormat="1" ht="12">
      <c r="A175" s="13"/>
      <c r="B175" s="232"/>
      <c r="C175" s="233"/>
      <c r="D175" s="234" t="s">
        <v>182</v>
      </c>
      <c r="E175" s="235" t="s">
        <v>95</v>
      </c>
      <c r="F175" s="236" t="s">
        <v>272</v>
      </c>
      <c r="G175" s="233"/>
      <c r="H175" s="237">
        <v>20</v>
      </c>
      <c r="I175" s="238"/>
      <c r="J175" s="233"/>
      <c r="K175" s="233"/>
      <c r="L175" s="239"/>
      <c r="M175" s="240"/>
      <c r="N175" s="241"/>
      <c r="O175" s="241"/>
      <c r="P175" s="241"/>
      <c r="Q175" s="241"/>
      <c r="R175" s="241"/>
      <c r="S175" s="241"/>
      <c r="T175" s="242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T175" s="243" t="s">
        <v>182</v>
      </c>
      <c r="AU175" s="243" t="s">
        <v>86</v>
      </c>
      <c r="AV175" s="13" t="s">
        <v>86</v>
      </c>
      <c r="AW175" s="13" t="s">
        <v>32</v>
      </c>
      <c r="AX175" s="13" t="s">
        <v>84</v>
      </c>
      <c r="AY175" s="243" t="s">
        <v>152</v>
      </c>
    </row>
    <row r="176" spans="1:65" s="2" customFormat="1" ht="33" customHeight="1">
      <c r="A176" s="38"/>
      <c r="B176" s="39"/>
      <c r="C176" s="219" t="s">
        <v>273</v>
      </c>
      <c r="D176" s="219" t="s">
        <v>154</v>
      </c>
      <c r="E176" s="220" t="s">
        <v>274</v>
      </c>
      <c r="F176" s="221" t="s">
        <v>275</v>
      </c>
      <c r="G176" s="222" t="s">
        <v>276</v>
      </c>
      <c r="H176" s="223">
        <v>136.286</v>
      </c>
      <c r="I176" s="224"/>
      <c r="J176" s="225">
        <f>ROUND(I176*H176,2)</f>
        <v>0</v>
      </c>
      <c r="K176" s="221" t="s">
        <v>158</v>
      </c>
      <c r="L176" s="44"/>
      <c r="M176" s="226" t="s">
        <v>1</v>
      </c>
      <c r="N176" s="227" t="s">
        <v>41</v>
      </c>
      <c r="O176" s="91"/>
      <c r="P176" s="228">
        <f>O176*H176</f>
        <v>0</v>
      </c>
      <c r="Q176" s="228">
        <v>0</v>
      </c>
      <c r="R176" s="228">
        <f>Q176*H176</f>
        <v>0</v>
      </c>
      <c r="S176" s="228">
        <v>0</v>
      </c>
      <c r="T176" s="229">
        <f>S176*H176</f>
        <v>0</v>
      </c>
      <c r="U176" s="38"/>
      <c r="V176" s="38"/>
      <c r="W176" s="38"/>
      <c r="X176" s="38"/>
      <c r="Y176" s="38"/>
      <c r="Z176" s="38"/>
      <c r="AA176" s="38"/>
      <c r="AB176" s="38"/>
      <c r="AC176" s="38"/>
      <c r="AD176" s="38"/>
      <c r="AE176" s="38"/>
      <c r="AR176" s="230" t="s">
        <v>159</v>
      </c>
      <c r="AT176" s="230" t="s">
        <v>154</v>
      </c>
      <c r="AU176" s="230" t="s">
        <v>86</v>
      </c>
      <c r="AY176" s="17" t="s">
        <v>152</v>
      </c>
      <c r="BE176" s="231">
        <f>IF(N176="základní",J176,0)</f>
        <v>0</v>
      </c>
      <c r="BF176" s="231">
        <f>IF(N176="snížená",J176,0)</f>
        <v>0</v>
      </c>
      <c r="BG176" s="231">
        <f>IF(N176="zákl. přenesená",J176,0)</f>
        <v>0</v>
      </c>
      <c r="BH176" s="231">
        <f>IF(N176="sníž. přenesená",J176,0)</f>
        <v>0</v>
      </c>
      <c r="BI176" s="231">
        <f>IF(N176="nulová",J176,0)</f>
        <v>0</v>
      </c>
      <c r="BJ176" s="17" t="s">
        <v>84</v>
      </c>
      <c r="BK176" s="231">
        <f>ROUND(I176*H176,2)</f>
        <v>0</v>
      </c>
      <c r="BL176" s="17" t="s">
        <v>159</v>
      </c>
      <c r="BM176" s="230" t="s">
        <v>277</v>
      </c>
    </row>
    <row r="177" spans="1:51" s="13" customFormat="1" ht="12">
      <c r="A177" s="13"/>
      <c r="B177" s="232"/>
      <c r="C177" s="233"/>
      <c r="D177" s="234" t="s">
        <v>182</v>
      </c>
      <c r="E177" s="235" t="s">
        <v>1</v>
      </c>
      <c r="F177" s="236" t="s">
        <v>278</v>
      </c>
      <c r="G177" s="233"/>
      <c r="H177" s="237">
        <v>136.286</v>
      </c>
      <c r="I177" s="238"/>
      <c r="J177" s="233"/>
      <c r="K177" s="233"/>
      <c r="L177" s="239"/>
      <c r="M177" s="240"/>
      <c r="N177" s="241"/>
      <c r="O177" s="241"/>
      <c r="P177" s="241"/>
      <c r="Q177" s="241"/>
      <c r="R177" s="241"/>
      <c r="S177" s="241"/>
      <c r="T177" s="242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T177" s="243" t="s">
        <v>182</v>
      </c>
      <c r="AU177" s="243" t="s">
        <v>86</v>
      </c>
      <c r="AV177" s="13" t="s">
        <v>86</v>
      </c>
      <c r="AW177" s="13" t="s">
        <v>32</v>
      </c>
      <c r="AX177" s="13" t="s">
        <v>84</v>
      </c>
      <c r="AY177" s="243" t="s">
        <v>152</v>
      </c>
    </row>
    <row r="178" spans="1:65" s="2" customFormat="1" ht="16.5" customHeight="1">
      <c r="A178" s="38"/>
      <c r="B178" s="39"/>
      <c r="C178" s="219" t="s">
        <v>279</v>
      </c>
      <c r="D178" s="219" t="s">
        <v>154</v>
      </c>
      <c r="E178" s="220" t="s">
        <v>280</v>
      </c>
      <c r="F178" s="221" t="s">
        <v>281</v>
      </c>
      <c r="G178" s="222" t="s">
        <v>209</v>
      </c>
      <c r="H178" s="223">
        <v>68.143</v>
      </c>
      <c r="I178" s="224"/>
      <c r="J178" s="225">
        <f>ROUND(I178*H178,2)</f>
        <v>0</v>
      </c>
      <c r="K178" s="221" t="s">
        <v>158</v>
      </c>
      <c r="L178" s="44"/>
      <c r="M178" s="226" t="s">
        <v>1</v>
      </c>
      <c r="N178" s="227" t="s">
        <v>41</v>
      </c>
      <c r="O178" s="91"/>
      <c r="P178" s="228">
        <f>O178*H178</f>
        <v>0</v>
      </c>
      <c r="Q178" s="228">
        <v>0</v>
      </c>
      <c r="R178" s="228">
        <f>Q178*H178</f>
        <v>0</v>
      </c>
      <c r="S178" s="228">
        <v>0</v>
      </c>
      <c r="T178" s="229">
        <f>S178*H178</f>
        <v>0</v>
      </c>
      <c r="U178" s="38"/>
      <c r="V178" s="38"/>
      <c r="W178" s="38"/>
      <c r="X178" s="38"/>
      <c r="Y178" s="38"/>
      <c r="Z178" s="38"/>
      <c r="AA178" s="38"/>
      <c r="AB178" s="38"/>
      <c r="AC178" s="38"/>
      <c r="AD178" s="38"/>
      <c r="AE178" s="38"/>
      <c r="AR178" s="230" t="s">
        <v>159</v>
      </c>
      <c r="AT178" s="230" t="s">
        <v>154</v>
      </c>
      <c r="AU178" s="230" t="s">
        <v>86</v>
      </c>
      <c r="AY178" s="17" t="s">
        <v>152</v>
      </c>
      <c r="BE178" s="231">
        <f>IF(N178="základní",J178,0)</f>
        <v>0</v>
      </c>
      <c r="BF178" s="231">
        <f>IF(N178="snížená",J178,0)</f>
        <v>0</v>
      </c>
      <c r="BG178" s="231">
        <f>IF(N178="zákl. přenesená",J178,0)</f>
        <v>0</v>
      </c>
      <c r="BH178" s="231">
        <f>IF(N178="sníž. přenesená",J178,0)</f>
        <v>0</v>
      </c>
      <c r="BI178" s="231">
        <f>IF(N178="nulová",J178,0)</f>
        <v>0</v>
      </c>
      <c r="BJ178" s="17" t="s">
        <v>84</v>
      </c>
      <c r="BK178" s="231">
        <f>ROUND(I178*H178,2)</f>
        <v>0</v>
      </c>
      <c r="BL178" s="17" t="s">
        <v>159</v>
      </c>
      <c r="BM178" s="230" t="s">
        <v>282</v>
      </c>
    </row>
    <row r="179" spans="1:51" s="13" customFormat="1" ht="12">
      <c r="A179" s="13"/>
      <c r="B179" s="232"/>
      <c r="C179" s="233"/>
      <c r="D179" s="234" t="s">
        <v>182</v>
      </c>
      <c r="E179" s="235" t="s">
        <v>1</v>
      </c>
      <c r="F179" s="236" t="s">
        <v>98</v>
      </c>
      <c r="G179" s="233"/>
      <c r="H179" s="237">
        <v>68.143</v>
      </c>
      <c r="I179" s="238"/>
      <c r="J179" s="233"/>
      <c r="K179" s="233"/>
      <c r="L179" s="239"/>
      <c r="M179" s="240"/>
      <c r="N179" s="241"/>
      <c r="O179" s="241"/>
      <c r="P179" s="241"/>
      <c r="Q179" s="241"/>
      <c r="R179" s="241"/>
      <c r="S179" s="241"/>
      <c r="T179" s="242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243" t="s">
        <v>182</v>
      </c>
      <c r="AU179" s="243" t="s">
        <v>86</v>
      </c>
      <c r="AV179" s="13" t="s">
        <v>86</v>
      </c>
      <c r="AW179" s="13" t="s">
        <v>32</v>
      </c>
      <c r="AX179" s="13" t="s">
        <v>84</v>
      </c>
      <c r="AY179" s="243" t="s">
        <v>152</v>
      </c>
    </row>
    <row r="180" spans="1:65" s="2" customFormat="1" ht="24.15" customHeight="1">
      <c r="A180" s="38"/>
      <c r="B180" s="39"/>
      <c r="C180" s="219" t="s">
        <v>283</v>
      </c>
      <c r="D180" s="219" t="s">
        <v>154</v>
      </c>
      <c r="E180" s="220" t="s">
        <v>284</v>
      </c>
      <c r="F180" s="221" t="s">
        <v>285</v>
      </c>
      <c r="G180" s="222" t="s">
        <v>209</v>
      </c>
      <c r="H180" s="223">
        <v>21.937</v>
      </c>
      <c r="I180" s="224"/>
      <c r="J180" s="225">
        <f>ROUND(I180*H180,2)</f>
        <v>0</v>
      </c>
      <c r="K180" s="221" t="s">
        <v>158</v>
      </c>
      <c r="L180" s="44"/>
      <c r="M180" s="226" t="s">
        <v>1</v>
      </c>
      <c r="N180" s="227" t="s">
        <v>41</v>
      </c>
      <c r="O180" s="91"/>
      <c r="P180" s="228">
        <f>O180*H180</f>
        <v>0</v>
      </c>
      <c r="Q180" s="228">
        <v>0</v>
      </c>
      <c r="R180" s="228">
        <f>Q180*H180</f>
        <v>0</v>
      </c>
      <c r="S180" s="228">
        <v>0</v>
      </c>
      <c r="T180" s="229">
        <f>S180*H180</f>
        <v>0</v>
      </c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R180" s="230" t="s">
        <v>159</v>
      </c>
      <c r="AT180" s="230" t="s">
        <v>154</v>
      </c>
      <c r="AU180" s="230" t="s">
        <v>86</v>
      </c>
      <c r="AY180" s="17" t="s">
        <v>152</v>
      </c>
      <c r="BE180" s="231">
        <f>IF(N180="základní",J180,0)</f>
        <v>0</v>
      </c>
      <c r="BF180" s="231">
        <f>IF(N180="snížená",J180,0)</f>
        <v>0</v>
      </c>
      <c r="BG180" s="231">
        <f>IF(N180="zákl. přenesená",J180,0)</f>
        <v>0</v>
      </c>
      <c r="BH180" s="231">
        <f>IF(N180="sníž. přenesená",J180,0)</f>
        <v>0</v>
      </c>
      <c r="BI180" s="231">
        <f>IF(N180="nulová",J180,0)</f>
        <v>0</v>
      </c>
      <c r="BJ180" s="17" t="s">
        <v>84</v>
      </c>
      <c r="BK180" s="231">
        <f>ROUND(I180*H180,2)</f>
        <v>0</v>
      </c>
      <c r="BL180" s="17" t="s">
        <v>159</v>
      </c>
      <c r="BM180" s="230" t="s">
        <v>286</v>
      </c>
    </row>
    <row r="181" spans="1:51" s="13" customFormat="1" ht="12">
      <c r="A181" s="13"/>
      <c r="B181" s="232"/>
      <c r="C181" s="233"/>
      <c r="D181" s="234" t="s">
        <v>182</v>
      </c>
      <c r="E181" s="235" t="s">
        <v>1</v>
      </c>
      <c r="F181" s="236" t="s">
        <v>287</v>
      </c>
      <c r="G181" s="233"/>
      <c r="H181" s="237">
        <v>31.68</v>
      </c>
      <c r="I181" s="238"/>
      <c r="J181" s="233"/>
      <c r="K181" s="233"/>
      <c r="L181" s="239"/>
      <c r="M181" s="240"/>
      <c r="N181" s="241"/>
      <c r="O181" s="241"/>
      <c r="P181" s="241"/>
      <c r="Q181" s="241"/>
      <c r="R181" s="241"/>
      <c r="S181" s="241"/>
      <c r="T181" s="242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T181" s="243" t="s">
        <v>182</v>
      </c>
      <c r="AU181" s="243" t="s">
        <v>86</v>
      </c>
      <c r="AV181" s="13" t="s">
        <v>86</v>
      </c>
      <c r="AW181" s="13" t="s">
        <v>32</v>
      </c>
      <c r="AX181" s="13" t="s">
        <v>76</v>
      </c>
      <c r="AY181" s="243" t="s">
        <v>152</v>
      </c>
    </row>
    <row r="182" spans="1:51" s="13" customFormat="1" ht="12">
      <c r="A182" s="13"/>
      <c r="B182" s="232"/>
      <c r="C182" s="233"/>
      <c r="D182" s="234" t="s">
        <v>182</v>
      </c>
      <c r="E182" s="235" t="s">
        <v>1</v>
      </c>
      <c r="F182" s="236" t="s">
        <v>288</v>
      </c>
      <c r="G182" s="233"/>
      <c r="H182" s="237">
        <v>-7.92</v>
      </c>
      <c r="I182" s="238"/>
      <c r="J182" s="233"/>
      <c r="K182" s="233"/>
      <c r="L182" s="239"/>
      <c r="M182" s="240"/>
      <c r="N182" s="241"/>
      <c r="O182" s="241"/>
      <c r="P182" s="241"/>
      <c r="Q182" s="241"/>
      <c r="R182" s="241"/>
      <c r="S182" s="241"/>
      <c r="T182" s="242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243" t="s">
        <v>182</v>
      </c>
      <c r="AU182" s="243" t="s">
        <v>86</v>
      </c>
      <c r="AV182" s="13" t="s">
        <v>86</v>
      </c>
      <c r="AW182" s="13" t="s">
        <v>32</v>
      </c>
      <c r="AX182" s="13" t="s">
        <v>76</v>
      </c>
      <c r="AY182" s="243" t="s">
        <v>152</v>
      </c>
    </row>
    <row r="183" spans="1:51" s="13" customFormat="1" ht="12">
      <c r="A183" s="13"/>
      <c r="B183" s="232"/>
      <c r="C183" s="233"/>
      <c r="D183" s="234" t="s">
        <v>182</v>
      </c>
      <c r="E183" s="235" t="s">
        <v>1</v>
      </c>
      <c r="F183" s="236" t="s">
        <v>289</v>
      </c>
      <c r="G183" s="233"/>
      <c r="H183" s="237">
        <v>-1.823</v>
      </c>
      <c r="I183" s="238"/>
      <c r="J183" s="233"/>
      <c r="K183" s="233"/>
      <c r="L183" s="239"/>
      <c r="M183" s="240"/>
      <c r="N183" s="241"/>
      <c r="O183" s="241"/>
      <c r="P183" s="241"/>
      <c r="Q183" s="241"/>
      <c r="R183" s="241"/>
      <c r="S183" s="241"/>
      <c r="T183" s="242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T183" s="243" t="s">
        <v>182</v>
      </c>
      <c r="AU183" s="243" t="s">
        <v>86</v>
      </c>
      <c r="AV183" s="13" t="s">
        <v>86</v>
      </c>
      <c r="AW183" s="13" t="s">
        <v>32</v>
      </c>
      <c r="AX183" s="13" t="s">
        <v>76</v>
      </c>
      <c r="AY183" s="243" t="s">
        <v>152</v>
      </c>
    </row>
    <row r="184" spans="1:51" s="15" customFormat="1" ht="12">
      <c r="A184" s="15"/>
      <c r="B184" s="254"/>
      <c r="C184" s="255"/>
      <c r="D184" s="234" t="s">
        <v>182</v>
      </c>
      <c r="E184" s="256" t="s">
        <v>121</v>
      </c>
      <c r="F184" s="257" t="s">
        <v>225</v>
      </c>
      <c r="G184" s="255"/>
      <c r="H184" s="258">
        <v>21.937</v>
      </c>
      <c r="I184" s="259"/>
      <c r="J184" s="255"/>
      <c r="K184" s="255"/>
      <c r="L184" s="260"/>
      <c r="M184" s="261"/>
      <c r="N184" s="262"/>
      <c r="O184" s="262"/>
      <c r="P184" s="262"/>
      <c r="Q184" s="262"/>
      <c r="R184" s="262"/>
      <c r="S184" s="262"/>
      <c r="T184" s="263"/>
      <c r="U184" s="15"/>
      <c r="V184" s="15"/>
      <c r="W184" s="15"/>
      <c r="X184" s="15"/>
      <c r="Y184" s="15"/>
      <c r="Z184" s="15"/>
      <c r="AA184" s="15"/>
      <c r="AB184" s="15"/>
      <c r="AC184" s="15"/>
      <c r="AD184" s="15"/>
      <c r="AE184" s="15"/>
      <c r="AT184" s="264" t="s">
        <v>182</v>
      </c>
      <c r="AU184" s="264" t="s">
        <v>86</v>
      </c>
      <c r="AV184" s="15" t="s">
        <v>159</v>
      </c>
      <c r="AW184" s="15" t="s">
        <v>32</v>
      </c>
      <c r="AX184" s="15" t="s">
        <v>84</v>
      </c>
      <c r="AY184" s="264" t="s">
        <v>152</v>
      </c>
    </row>
    <row r="185" spans="1:65" s="2" customFormat="1" ht="24.15" customHeight="1">
      <c r="A185" s="38"/>
      <c r="B185" s="39"/>
      <c r="C185" s="219" t="s">
        <v>290</v>
      </c>
      <c r="D185" s="219" t="s">
        <v>154</v>
      </c>
      <c r="E185" s="220" t="s">
        <v>291</v>
      </c>
      <c r="F185" s="221" t="s">
        <v>292</v>
      </c>
      <c r="G185" s="222" t="s">
        <v>209</v>
      </c>
      <c r="H185" s="223">
        <v>6.48</v>
      </c>
      <c r="I185" s="224"/>
      <c r="J185" s="225">
        <f>ROUND(I185*H185,2)</f>
        <v>0</v>
      </c>
      <c r="K185" s="221" t="s">
        <v>158</v>
      </c>
      <c r="L185" s="44"/>
      <c r="M185" s="226" t="s">
        <v>1</v>
      </c>
      <c r="N185" s="227" t="s">
        <v>41</v>
      </c>
      <c r="O185" s="91"/>
      <c r="P185" s="228">
        <f>O185*H185</f>
        <v>0</v>
      </c>
      <c r="Q185" s="228">
        <v>0</v>
      </c>
      <c r="R185" s="228">
        <f>Q185*H185</f>
        <v>0</v>
      </c>
      <c r="S185" s="228">
        <v>0</v>
      </c>
      <c r="T185" s="229">
        <f>S185*H185</f>
        <v>0</v>
      </c>
      <c r="U185" s="38"/>
      <c r="V185" s="38"/>
      <c r="W185" s="38"/>
      <c r="X185" s="38"/>
      <c r="Y185" s="38"/>
      <c r="Z185" s="38"/>
      <c r="AA185" s="38"/>
      <c r="AB185" s="38"/>
      <c r="AC185" s="38"/>
      <c r="AD185" s="38"/>
      <c r="AE185" s="38"/>
      <c r="AR185" s="230" t="s">
        <v>159</v>
      </c>
      <c r="AT185" s="230" t="s">
        <v>154</v>
      </c>
      <c r="AU185" s="230" t="s">
        <v>86</v>
      </c>
      <c r="AY185" s="17" t="s">
        <v>152</v>
      </c>
      <c r="BE185" s="231">
        <f>IF(N185="základní",J185,0)</f>
        <v>0</v>
      </c>
      <c r="BF185" s="231">
        <f>IF(N185="snížená",J185,0)</f>
        <v>0</v>
      </c>
      <c r="BG185" s="231">
        <f>IF(N185="zákl. přenesená",J185,0)</f>
        <v>0</v>
      </c>
      <c r="BH185" s="231">
        <f>IF(N185="sníž. přenesená",J185,0)</f>
        <v>0</v>
      </c>
      <c r="BI185" s="231">
        <f>IF(N185="nulová",J185,0)</f>
        <v>0</v>
      </c>
      <c r="BJ185" s="17" t="s">
        <v>84</v>
      </c>
      <c r="BK185" s="231">
        <f>ROUND(I185*H185,2)</f>
        <v>0</v>
      </c>
      <c r="BL185" s="17" t="s">
        <v>159</v>
      </c>
      <c r="BM185" s="230" t="s">
        <v>293</v>
      </c>
    </row>
    <row r="186" spans="1:51" s="13" customFormat="1" ht="12">
      <c r="A186" s="13"/>
      <c r="B186" s="232"/>
      <c r="C186" s="233"/>
      <c r="D186" s="234" t="s">
        <v>182</v>
      </c>
      <c r="E186" s="235" t="s">
        <v>1</v>
      </c>
      <c r="F186" s="236" t="s">
        <v>294</v>
      </c>
      <c r="G186" s="233"/>
      <c r="H186" s="237">
        <v>6.48</v>
      </c>
      <c r="I186" s="238"/>
      <c r="J186" s="233"/>
      <c r="K186" s="233"/>
      <c r="L186" s="239"/>
      <c r="M186" s="240"/>
      <c r="N186" s="241"/>
      <c r="O186" s="241"/>
      <c r="P186" s="241"/>
      <c r="Q186" s="241"/>
      <c r="R186" s="241"/>
      <c r="S186" s="241"/>
      <c r="T186" s="242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T186" s="243" t="s">
        <v>182</v>
      </c>
      <c r="AU186" s="243" t="s">
        <v>86</v>
      </c>
      <c r="AV186" s="13" t="s">
        <v>86</v>
      </c>
      <c r="AW186" s="13" t="s">
        <v>32</v>
      </c>
      <c r="AX186" s="13" t="s">
        <v>76</v>
      </c>
      <c r="AY186" s="243" t="s">
        <v>152</v>
      </c>
    </row>
    <row r="187" spans="1:51" s="15" customFormat="1" ht="12">
      <c r="A187" s="15"/>
      <c r="B187" s="254"/>
      <c r="C187" s="255"/>
      <c r="D187" s="234" t="s">
        <v>182</v>
      </c>
      <c r="E187" s="256" t="s">
        <v>104</v>
      </c>
      <c r="F187" s="257" t="s">
        <v>225</v>
      </c>
      <c r="G187" s="255"/>
      <c r="H187" s="258">
        <v>6.48</v>
      </c>
      <c r="I187" s="259"/>
      <c r="J187" s="255"/>
      <c r="K187" s="255"/>
      <c r="L187" s="260"/>
      <c r="M187" s="261"/>
      <c r="N187" s="262"/>
      <c r="O187" s="262"/>
      <c r="P187" s="262"/>
      <c r="Q187" s="262"/>
      <c r="R187" s="262"/>
      <c r="S187" s="262"/>
      <c r="T187" s="263"/>
      <c r="U187" s="15"/>
      <c r="V187" s="15"/>
      <c r="W187" s="15"/>
      <c r="X187" s="15"/>
      <c r="Y187" s="15"/>
      <c r="Z187" s="15"/>
      <c r="AA187" s="15"/>
      <c r="AB187" s="15"/>
      <c r="AC187" s="15"/>
      <c r="AD187" s="15"/>
      <c r="AE187" s="15"/>
      <c r="AT187" s="264" t="s">
        <v>182</v>
      </c>
      <c r="AU187" s="264" t="s">
        <v>86</v>
      </c>
      <c r="AV187" s="15" t="s">
        <v>159</v>
      </c>
      <c r="AW187" s="15" t="s">
        <v>32</v>
      </c>
      <c r="AX187" s="15" t="s">
        <v>84</v>
      </c>
      <c r="AY187" s="264" t="s">
        <v>152</v>
      </c>
    </row>
    <row r="188" spans="1:65" s="2" customFormat="1" ht="16.5" customHeight="1">
      <c r="A188" s="38"/>
      <c r="B188" s="39"/>
      <c r="C188" s="265" t="s">
        <v>295</v>
      </c>
      <c r="D188" s="265" t="s">
        <v>296</v>
      </c>
      <c r="E188" s="266" t="s">
        <v>297</v>
      </c>
      <c r="F188" s="267" t="s">
        <v>298</v>
      </c>
      <c r="G188" s="268" t="s">
        <v>276</v>
      </c>
      <c r="H188" s="269">
        <v>12.96</v>
      </c>
      <c r="I188" s="270"/>
      <c r="J188" s="271">
        <f>ROUND(I188*H188,2)</f>
        <v>0</v>
      </c>
      <c r="K188" s="267" t="s">
        <v>158</v>
      </c>
      <c r="L188" s="272"/>
      <c r="M188" s="273" t="s">
        <v>1</v>
      </c>
      <c r="N188" s="274" t="s">
        <v>41</v>
      </c>
      <c r="O188" s="91"/>
      <c r="P188" s="228">
        <f>O188*H188</f>
        <v>0</v>
      </c>
      <c r="Q188" s="228">
        <v>1</v>
      </c>
      <c r="R188" s="228">
        <f>Q188*H188</f>
        <v>12.96</v>
      </c>
      <c r="S188" s="228">
        <v>0</v>
      </c>
      <c r="T188" s="229">
        <f>S188*H188</f>
        <v>0</v>
      </c>
      <c r="U188" s="38"/>
      <c r="V188" s="38"/>
      <c r="W188" s="38"/>
      <c r="X188" s="38"/>
      <c r="Y188" s="38"/>
      <c r="Z188" s="38"/>
      <c r="AA188" s="38"/>
      <c r="AB188" s="38"/>
      <c r="AC188" s="38"/>
      <c r="AD188" s="38"/>
      <c r="AE188" s="38"/>
      <c r="AR188" s="230" t="s">
        <v>184</v>
      </c>
      <c r="AT188" s="230" t="s">
        <v>296</v>
      </c>
      <c r="AU188" s="230" t="s">
        <v>86</v>
      </c>
      <c r="AY188" s="17" t="s">
        <v>152</v>
      </c>
      <c r="BE188" s="231">
        <f>IF(N188="základní",J188,0)</f>
        <v>0</v>
      </c>
      <c r="BF188" s="231">
        <f>IF(N188="snížená",J188,0)</f>
        <v>0</v>
      </c>
      <c r="BG188" s="231">
        <f>IF(N188="zákl. přenesená",J188,0)</f>
        <v>0</v>
      </c>
      <c r="BH188" s="231">
        <f>IF(N188="sníž. přenesená",J188,0)</f>
        <v>0</v>
      </c>
      <c r="BI188" s="231">
        <f>IF(N188="nulová",J188,0)</f>
        <v>0</v>
      </c>
      <c r="BJ188" s="17" t="s">
        <v>84</v>
      </c>
      <c r="BK188" s="231">
        <f>ROUND(I188*H188,2)</f>
        <v>0</v>
      </c>
      <c r="BL188" s="17" t="s">
        <v>159</v>
      </c>
      <c r="BM188" s="230" t="s">
        <v>299</v>
      </c>
    </row>
    <row r="189" spans="1:51" s="13" customFormat="1" ht="12">
      <c r="A189" s="13"/>
      <c r="B189" s="232"/>
      <c r="C189" s="233"/>
      <c r="D189" s="234" t="s">
        <v>182</v>
      </c>
      <c r="E189" s="233"/>
      <c r="F189" s="236" t="s">
        <v>300</v>
      </c>
      <c r="G189" s="233"/>
      <c r="H189" s="237">
        <v>12.96</v>
      </c>
      <c r="I189" s="238"/>
      <c r="J189" s="233"/>
      <c r="K189" s="233"/>
      <c r="L189" s="239"/>
      <c r="M189" s="240"/>
      <c r="N189" s="241"/>
      <c r="O189" s="241"/>
      <c r="P189" s="241"/>
      <c r="Q189" s="241"/>
      <c r="R189" s="241"/>
      <c r="S189" s="241"/>
      <c r="T189" s="242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T189" s="243" t="s">
        <v>182</v>
      </c>
      <c r="AU189" s="243" t="s">
        <v>86</v>
      </c>
      <c r="AV189" s="13" t="s">
        <v>86</v>
      </c>
      <c r="AW189" s="13" t="s">
        <v>4</v>
      </c>
      <c r="AX189" s="13" t="s">
        <v>84</v>
      </c>
      <c r="AY189" s="243" t="s">
        <v>152</v>
      </c>
    </row>
    <row r="190" spans="1:65" s="2" customFormat="1" ht="24.15" customHeight="1">
      <c r="A190" s="38"/>
      <c r="B190" s="39"/>
      <c r="C190" s="219" t="s">
        <v>301</v>
      </c>
      <c r="D190" s="219" t="s">
        <v>154</v>
      </c>
      <c r="E190" s="220" t="s">
        <v>302</v>
      </c>
      <c r="F190" s="221" t="s">
        <v>303</v>
      </c>
      <c r="G190" s="222" t="s">
        <v>157</v>
      </c>
      <c r="H190" s="223">
        <v>222</v>
      </c>
      <c r="I190" s="224"/>
      <c r="J190" s="225">
        <f>ROUND(I190*H190,2)</f>
        <v>0</v>
      </c>
      <c r="K190" s="221" t="s">
        <v>158</v>
      </c>
      <c r="L190" s="44"/>
      <c r="M190" s="226" t="s">
        <v>1</v>
      </c>
      <c r="N190" s="227" t="s">
        <v>41</v>
      </c>
      <c r="O190" s="91"/>
      <c r="P190" s="228">
        <f>O190*H190</f>
        <v>0</v>
      </c>
      <c r="Q190" s="228">
        <v>0</v>
      </c>
      <c r="R190" s="228">
        <f>Q190*H190</f>
        <v>0</v>
      </c>
      <c r="S190" s="228">
        <v>0</v>
      </c>
      <c r="T190" s="229">
        <f>S190*H190</f>
        <v>0</v>
      </c>
      <c r="U190" s="38"/>
      <c r="V190" s="38"/>
      <c r="W190" s="38"/>
      <c r="X190" s="38"/>
      <c r="Y190" s="38"/>
      <c r="Z190" s="38"/>
      <c r="AA190" s="38"/>
      <c r="AB190" s="38"/>
      <c r="AC190" s="38"/>
      <c r="AD190" s="38"/>
      <c r="AE190" s="38"/>
      <c r="AR190" s="230" t="s">
        <v>159</v>
      </c>
      <c r="AT190" s="230" t="s">
        <v>154</v>
      </c>
      <c r="AU190" s="230" t="s">
        <v>86</v>
      </c>
      <c r="AY190" s="17" t="s">
        <v>152</v>
      </c>
      <c r="BE190" s="231">
        <f>IF(N190="základní",J190,0)</f>
        <v>0</v>
      </c>
      <c r="BF190" s="231">
        <f>IF(N190="snížená",J190,0)</f>
        <v>0</v>
      </c>
      <c r="BG190" s="231">
        <f>IF(N190="zákl. přenesená",J190,0)</f>
        <v>0</v>
      </c>
      <c r="BH190" s="231">
        <f>IF(N190="sníž. přenesená",J190,0)</f>
        <v>0</v>
      </c>
      <c r="BI190" s="231">
        <f>IF(N190="nulová",J190,0)</f>
        <v>0</v>
      </c>
      <c r="BJ190" s="17" t="s">
        <v>84</v>
      </c>
      <c r="BK190" s="231">
        <f>ROUND(I190*H190,2)</f>
        <v>0</v>
      </c>
      <c r="BL190" s="17" t="s">
        <v>159</v>
      </c>
      <c r="BM190" s="230" t="s">
        <v>304</v>
      </c>
    </row>
    <row r="191" spans="1:65" s="2" customFormat="1" ht="24.15" customHeight="1">
      <c r="A191" s="38"/>
      <c r="B191" s="39"/>
      <c r="C191" s="219" t="s">
        <v>305</v>
      </c>
      <c r="D191" s="219" t="s">
        <v>154</v>
      </c>
      <c r="E191" s="220" t="s">
        <v>306</v>
      </c>
      <c r="F191" s="221" t="s">
        <v>307</v>
      </c>
      <c r="G191" s="222" t="s">
        <v>157</v>
      </c>
      <c r="H191" s="223">
        <v>155</v>
      </c>
      <c r="I191" s="224"/>
      <c r="J191" s="225">
        <f>ROUND(I191*H191,2)</f>
        <v>0</v>
      </c>
      <c r="K191" s="221" t="s">
        <v>1</v>
      </c>
      <c r="L191" s="44"/>
      <c r="M191" s="226" t="s">
        <v>1</v>
      </c>
      <c r="N191" s="227" t="s">
        <v>41</v>
      </c>
      <c r="O191" s="91"/>
      <c r="P191" s="228">
        <f>O191*H191</f>
        <v>0</v>
      </c>
      <c r="Q191" s="228">
        <v>0</v>
      </c>
      <c r="R191" s="228">
        <f>Q191*H191</f>
        <v>0</v>
      </c>
      <c r="S191" s="228">
        <v>0</v>
      </c>
      <c r="T191" s="229">
        <f>S191*H191</f>
        <v>0</v>
      </c>
      <c r="U191" s="38"/>
      <c r="V191" s="38"/>
      <c r="W191" s="38"/>
      <c r="X191" s="38"/>
      <c r="Y191" s="38"/>
      <c r="Z191" s="38"/>
      <c r="AA191" s="38"/>
      <c r="AB191" s="38"/>
      <c r="AC191" s="38"/>
      <c r="AD191" s="38"/>
      <c r="AE191" s="38"/>
      <c r="AR191" s="230" t="s">
        <v>159</v>
      </c>
      <c r="AT191" s="230" t="s">
        <v>154</v>
      </c>
      <c r="AU191" s="230" t="s">
        <v>86</v>
      </c>
      <c r="AY191" s="17" t="s">
        <v>152</v>
      </c>
      <c r="BE191" s="231">
        <f>IF(N191="základní",J191,0)</f>
        <v>0</v>
      </c>
      <c r="BF191" s="231">
        <f>IF(N191="snížená",J191,0)</f>
        <v>0</v>
      </c>
      <c r="BG191" s="231">
        <f>IF(N191="zákl. přenesená",J191,0)</f>
        <v>0</v>
      </c>
      <c r="BH191" s="231">
        <f>IF(N191="sníž. přenesená",J191,0)</f>
        <v>0</v>
      </c>
      <c r="BI191" s="231">
        <f>IF(N191="nulová",J191,0)</f>
        <v>0</v>
      </c>
      <c r="BJ191" s="17" t="s">
        <v>84</v>
      </c>
      <c r="BK191" s="231">
        <f>ROUND(I191*H191,2)</f>
        <v>0</v>
      </c>
      <c r="BL191" s="17" t="s">
        <v>159</v>
      </c>
      <c r="BM191" s="230" t="s">
        <v>308</v>
      </c>
    </row>
    <row r="192" spans="1:65" s="2" customFormat="1" ht="24.15" customHeight="1">
      <c r="A192" s="38"/>
      <c r="B192" s="39"/>
      <c r="C192" s="219" t="s">
        <v>309</v>
      </c>
      <c r="D192" s="219" t="s">
        <v>154</v>
      </c>
      <c r="E192" s="220" t="s">
        <v>310</v>
      </c>
      <c r="F192" s="221" t="s">
        <v>311</v>
      </c>
      <c r="G192" s="222" t="s">
        <v>157</v>
      </c>
      <c r="H192" s="223">
        <v>133</v>
      </c>
      <c r="I192" s="224"/>
      <c r="J192" s="225">
        <f>ROUND(I192*H192,2)</f>
        <v>0</v>
      </c>
      <c r="K192" s="221" t="s">
        <v>158</v>
      </c>
      <c r="L192" s="44"/>
      <c r="M192" s="226" t="s">
        <v>1</v>
      </c>
      <c r="N192" s="227" t="s">
        <v>41</v>
      </c>
      <c r="O192" s="91"/>
      <c r="P192" s="228">
        <f>O192*H192</f>
        <v>0</v>
      </c>
      <c r="Q192" s="228">
        <v>0</v>
      </c>
      <c r="R192" s="228">
        <f>Q192*H192</f>
        <v>0</v>
      </c>
      <c r="S192" s="228">
        <v>0</v>
      </c>
      <c r="T192" s="229">
        <f>S192*H192</f>
        <v>0</v>
      </c>
      <c r="U192" s="38"/>
      <c r="V192" s="38"/>
      <c r="W192" s="38"/>
      <c r="X192" s="38"/>
      <c r="Y192" s="38"/>
      <c r="Z192" s="38"/>
      <c r="AA192" s="38"/>
      <c r="AB192" s="38"/>
      <c r="AC192" s="38"/>
      <c r="AD192" s="38"/>
      <c r="AE192" s="38"/>
      <c r="AR192" s="230" t="s">
        <v>159</v>
      </c>
      <c r="AT192" s="230" t="s">
        <v>154</v>
      </c>
      <c r="AU192" s="230" t="s">
        <v>86</v>
      </c>
      <c r="AY192" s="17" t="s">
        <v>152</v>
      </c>
      <c r="BE192" s="231">
        <f>IF(N192="základní",J192,0)</f>
        <v>0</v>
      </c>
      <c r="BF192" s="231">
        <f>IF(N192="snížená",J192,0)</f>
        <v>0</v>
      </c>
      <c r="BG192" s="231">
        <f>IF(N192="zákl. přenesená",J192,0)</f>
        <v>0</v>
      </c>
      <c r="BH192" s="231">
        <f>IF(N192="sníž. přenesená",J192,0)</f>
        <v>0</v>
      </c>
      <c r="BI192" s="231">
        <f>IF(N192="nulová",J192,0)</f>
        <v>0</v>
      </c>
      <c r="BJ192" s="17" t="s">
        <v>84</v>
      </c>
      <c r="BK192" s="231">
        <f>ROUND(I192*H192,2)</f>
        <v>0</v>
      </c>
      <c r="BL192" s="17" t="s">
        <v>159</v>
      </c>
      <c r="BM192" s="230" t="s">
        <v>312</v>
      </c>
    </row>
    <row r="193" spans="1:51" s="13" customFormat="1" ht="12">
      <c r="A193" s="13"/>
      <c r="B193" s="232"/>
      <c r="C193" s="233"/>
      <c r="D193" s="234" t="s">
        <v>182</v>
      </c>
      <c r="E193" s="235" t="s">
        <v>102</v>
      </c>
      <c r="F193" s="236" t="s">
        <v>103</v>
      </c>
      <c r="G193" s="233"/>
      <c r="H193" s="237">
        <v>133</v>
      </c>
      <c r="I193" s="238"/>
      <c r="J193" s="233"/>
      <c r="K193" s="233"/>
      <c r="L193" s="239"/>
      <c r="M193" s="240"/>
      <c r="N193" s="241"/>
      <c r="O193" s="241"/>
      <c r="P193" s="241"/>
      <c r="Q193" s="241"/>
      <c r="R193" s="241"/>
      <c r="S193" s="241"/>
      <c r="T193" s="242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T193" s="243" t="s">
        <v>182</v>
      </c>
      <c r="AU193" s="243" t="s">
        <v>86</v>
      </c>
      <c r="AV193" s="13" t="s">
        <v>86</v>
      </c>
      <c r="AW193" s="13" t="s">
        <v>32</v>
      </c>
      <c r="AX193" s="13" t="s">
        <v>84</v>
      </c>
      <c r="AY193" s="243" t="s">
        <v>152</v>
      </c>
    </row>
    <row r="194" spans="1:65" s="2" customFormat="1" ht="24.15" customHeight="1">
      <c r="A194" s="38"/>
      <c r="B194" s="39"/>
      <c r="C194" s="219" t="s">
        <v>313</v>
      </c>
      <c r="D194" s="219" t="s">
        <v>154</v>
      </c>
      <c r="E194" s="220" t="s">
        <v>314</v>
      </c>
      <c r="F194" s="221" t="s">
        <v>315</v>
      </c>
      <c r="G194" s="222" t="s">
        <v>157</v>
      </c>
      <c r="H194" s="223">
        <v>133</v>
      </c>
      <c r="I194" s="224"/>
      <c r="J194" s="225">
        <f>ROUND(I194*H194,2)</f>
        <v>0</v>
      </c>
      <c r="K194" s="221" t="s">
        <v>158</v>
      </c>
      <c r="L194" s="44"/>
      <c r="M194" s="226" t="s">
        <v>1</v>
      </c>
      <c r="N194" s="227" t="s">
        <v>41</v>
      </c>
      <c r="O194" s="91"/>
      <c r="P194" s="228">
        <f>O194*H194</f>
        <v>0</v>
      </c>
      <c r="Q194" s="228">
        <v>0</v>
      </c>
      <c r="R194" s="228">
        <f>Q194*H194</f>
        <v>0</v>
      </c>
      <c r="S194" s="228">
        <v>0</v>
      </c>
      <c r="T194" s="229">
        <f>S194*H194</f>
        <v>0</v>
      </c>
      <c r="U194" s="38"/>
      <c r="V194" s="38"/>
      <c r="W194" s="38"/>
      <c r="X194" s="38"/>
      <c r="Y194" s="38"/>
      <c r="Z194" s="38"/>
      <c r="AA194" s="38"/>
      <c r="AB194" s="38"/>
      <c r="AC194" s="38"/>
      <c r="AD194" s="38"/>
      <c r="AE194" s="38"/>
      <c r="AR194" s="230" t="s">
        <v>159</v>
      </c>
      <c r="AT194" s="230" t="s">
        <v>154</v>
      </c>
      <c r="AU194" s="230" t="s">
        <v>86</v>
      </c>
      <c r="AY194" s="17" t="s">
        <v>152</v>
      </c>
      <c r="BE194" s="231">
        <f>IF(N194="základní",J194,0)</f>
        <v>0</v>
      </c>
      <c r="BF194" s="231">
        <f>IF(N194="snížená",J194,0)</f>
        <v>0</v>
      </c>
      <c r="BG194" s="231">
        <f>IF(N194="zákl. přenesená",J194,0)</f>
        <v>0</v>
      </c>
      <c r="BH194" s="231">
        <f>IF(N194="sníž. přenesená",J194,0)</f>
        <v>0</v>
      </c>
      <c r="BI194" s="231">
        <f>IF(N194="nulová",J194,0)</f>
        <v>0</v>
      </c>
      <c r="BJ194" s="17" t="s">
        <v>84</v>
      </c>
      <c r="BK194" s="231">
        <f>ROUND(I194*H194,2)</f>
        <v>0</v>
      </c>
      <c r="BL194" s="17" t="s">
        <v>159</v>
      </c>
      <c r="BM194" s="230" t="s">
        <v>316</v>
      </c>
    </row>
    <row r="195" spans="1:51" s="13" customFormat="1" ht="12">
      <c r="A195" s="13"/>
      <c r="B195" s="232"/>
      <c r="C195" s="233"/>
      <c r="D195" s="234" t="s">
        <v>182</v>
      </c>
      <c r="E195" s="235" t="s">
        <v>1</v>
      </c>
      <c r="F195" s="236" t="s">
        <v>102</v>
      </c>
      <c r="G195" s="233"/>
      <c r="H195" s="237">
        <v>133</v>
      </c>
      <c r="I195" s="238"/>
      <c r="J195" s="233"/>
      <c r="K195" s="233"/>
      <c r="L195" s="239"/>
      <c r="M195" s="240"/>
      <c r="N195" s="241"/>
      <c r="O195" s="241"/>
      <c r="P195" s="241"/>
      <c r="Q195" s="241"/>
      <c r="R195" s="241"/>
      <c r="S195" s="241"/>
      <c r="T195" s="242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T195" s="243" t="s">
        <v>182</v>
      </c>
      <c r="AU195" s="243" t="s">
        <v>86</v>
      </c>
      <c r="AV195" s="13" t="s">
        <v>86</v>
      </c>
      <c r="AW195" s="13" t="s">
        <v>32</v>
      </c>
      <c r="AX195" s="13" t="s">
        <v>84</v>
      </c>
      <c r="AY195" s="243" t="s">
        <v>152</v>
      </c>
    </row>
    <row r="196" spans="1:65" s="2" customFormat="1" ht="16.5" customHeight="1">
      <c r="A196" s="38"/>
      <c r="B196" s="39"/>
      <c r="C196" s="265" t="s">
        <v>317</v>
      </c>
      <c r="D196" s="265" t="s">
        <v>296</v>
      </c>
      <c r="E196" s="266" t="s">
        <v>318</v>
      </c>
      <c r="F196" s="267" t="s">
        <v>319</v>
      </c>
      <c r="G196" s="268" t="s">
        <v>320</v>
      </c>
      <c r="H196" s="269">
        <v>4.05</v>
      </c>
      <c r="I196" s="270"/>
      <c r="J196" s="271">
        <f>ROUND(I196*H196,2)</f>
        <v>0</v>
      </c>
      <c r="K196" s="267" t="s">
        <v>158</v>
      </c>
      <c r="L196" s="272"/>
      <c r="M196" s="273" t="s">
        <v>1</v>
      </c>
      <c r="N196" s="274" t="s">
        <v>41</v>
      </c>
      <c r="O196" s="91"/>
      <c r="P196" s="228">
        <f>O196*H196</f>
        <v>0</v>
      </c>
      <c r="Q196" s="228">
        <v>0.001</v>
      </c>
      <c r="R196" s="228">
        <f>Q196*H196</f>
        <v>0.00405</v>
      </c>
      <c r="S196" s="228">
        <v>0</v>
      </c>
      <c r="T196" s="229">
        <f>S196*H196</f>
        <v>0</v>
      </c>
      <c r="U196" s="38"/>
      <c r="V196" s="38"/>
      <c r="W196" s="38"/>
      <c r="X196" s="38"/>
      <c r="Y196" s="38"/>
      <c r="Z196" s="38"/>
      <c r="AA196" s="38"/>
      <c r="AB196" s="38"/>
      <c r="AC196" s="38"/>
      <c r="AD196" s="38"/>
      <c r="AE196" s="38"/>
      <c r="AR196" s="230" t="s">
        <v>184</v>
      </c>
      <c r="AT196" s="230" t="s">
        <v>296</v>
      </c>
      <c r="AU196" s="230" t="s">
        <v>86</v>
      </c>
      <c r="AY196" s="17" t="s">
        <v>152</v>
      </c>
      <c r="BE196" s="231">
        <f>IF(N196="základní",J196,0)</f>
        <v>0</v>
      </c>
      <c r="BF196" s="231">
        <f>IF(N196="snížená",J196,0)</f>
        <v>0</v>
      </c>
      <c r="BG196" s="231">
        <f>IF(N196="zákl. přenesená",J196,0)</f>
        <v>0</v>
      </c>
      <c r="BH196" s="231">
        <f>IF(N196="sníž. přenesená",J196,0)</f>
        <v>0</v>
      </c>
      <c r="BI196" s="231">
        <f>IF(N196="nulová",J196,0)</f>
        <v>0</v>
      </c>
      <c r="BJ196" s="17" t="s">
        <v>84</v>
      </c>
      <c r="BK196" s="231">
        <f>ROUND(I196*H196,2)</f>
        <v>0</v>
      </c>
      <c r="BL196" s="17" t="s">
        <v>159</v>
      </c>
      <c r="BM196" s="230" t="s">
        <v>321</v>
      </c>
    </row>
    <row r="197" spans="1:65" s="2" customFormat="1" ht="21.75" customHeight="1">
      <c r="A197" s="38"/>
      <c r="B197" s="39"/>
      <c r="C197" s="219" t="s">
        <v>322</v>
      </c>
      <c r="D197" s="219" t="s">
        <v>154</v>
      </c>
      <c r="E197" s="220" t="s">
        <v>323</v>
      </c>
      <c r="F197" s="221" t="s">
        <v>324</v>
      </c>
      <c r="G197" s="222" t="s">
        <v>157</v>
      </c>
      <c r="H197" s="223">
        <v>133</v>
      </c>
      <c r="I197" s="224"/>
      <c r="J197" s="225">
        <f>ROUND(I197*H197,2)</f>
        <v>0</v>
      </c>
      <c r="K197" s="221" t="s">
        <v>158</v>
      </c>
      <c r="L197" s="44"/>
      <c r="M197" s="226" t="s">
        <v>1</v>
      </c>
      <c r="N197" s="227" t="s">
        <v>41</v>
      </c>
      <c r="O197" s="91"/>
      <c r="P197" s="228">
        <f>O197*H197</f>
        <v>0</v>
      </c>
      <c r="Q197" s="228">
        <v>0</v>
      </c>
      <c r="R197" s="228">
        <f>Q197*H197</f>
        <v>0</v>
      </c>
      <c r="S197" s="228">
        <v>0</v>
      </c>
      <c r="T197" s="229">
        <f>S197*H197</f>
        <v>0</v>
      </c>
      <c r="U197" s="38"/>
      <c r="V197" s="38"/>
      <c r="W197" s="38"/>
      <c r="X197" s="38"/>
      <c r="Y197" s="38"/>
      <c r="Z197" s="38"/>
      <c r="AA197" s="38"/>
      <c r="AB197" s="38"/>
      <c r="AC197" s="38"/>
      <c r="AD197" s="38"/>
      <c r="AE197" s="38"/>
      <c r="AR197" s="230" t="s">
        <v>159</v>
      </c>
      <c r="AT197" s="230" t="s">
        <v>154</v>
      </c>
      <c r="AU197" s="230" t="s">
        <v>86</v>
      </c>
      <c r="AY197" s="17" t="s">
        <v>152</v>
      </c>
      <c r="BE197" s="231">
        <f>IF(N197="základní",J197,0)</f>
        <v>0</v>
      </c>
      <c r="BF197" s="231">
        <f>IF(N197="snížená",J197,0)</f>
        <v>0</v>
      </c>
      <c r="BG197" s="231">
        <f>IF(N197="zákl. přenesená",J197,0)</f>
        <v>0</v>
      </c>
      <c r="BH197" s="231">
        <f>IF(N197="sníž. přenesená",J197,0)</f>
        <v>0</v>
      </c>
      <c r="BI197" s="231">
        <f>IF(N197="nulová",J197,0)</f>
        <v>0</v>
      </c>
      <c r="BJ197" s="17" t="s">
        <v>84</v>
      </c>
      <c r="BK197" s="231">
        <f>ROUND(I197*H197,2)</f>
        <v>0</v>
      </c>
      <c r="BL197" s="17" t="s">
        <v>159</v>
      </c>
      <c r="BM197" s="230" t="s">
        <v>325</v>
      </c>
    </row>
    <row r="198" spans="1:51" s="13" customFormat="1" ht="12">
      <c r="A198" s="13"/>
      <c r="B198" s="232"/>
      <c r="C198" s="233"/>
      <c r="D198" s="234" t="s">
        <v>182</v>
      </c>
      <c r="E198" s="235" t="s">
        <v>1</v>
      </c>
      <c r="F198" s="236" t="s">
        <v>102</v>
      </c>
      <c r="G198" s="233"/>
      <c r="H198" s="237">
        <v>133</v>
      </c>
      <c r="I198" s="238"/>
      <c r="J198" s="233"/>
      <c r="K198" s="233"/>
      <c r="L198" s="239"/>
      <c r="M198" s="240"/>
      <c r="N198" s="241"/>
      <c r="O198" s="241"/>
      <c r="P198" s="241"/>
      <c r="Q198" s="241"/>
      <c r="R198" s="241"/>
      <c r="S198" s="241"/>
      <c r="T198" s="242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T198" s="243" t="s">
        <v>182</v>
      </c>
      <c r="AU198" s="243" t="s">
        <v>86</v>
      </c>
      <c r="AV198" s="13" t="s">
        <v>86</v>
      </c>
      <c r="AW198" s="13" t="s">
        <v>32</v>
      </c>
      <c r="AX198" s="13" t="s">
        <v>84</v>
      </c>
      <c r="AY198" s="243" t="s">
        <v>152</v>
      </c>
    </row>
    <row r="199" spans="1:65" s="2" customFormat="1" ht="16.5" customHeight="1">
      <c r="A199" s="38"/>
      <c r="B199" s="39"/>
      <c r="C199" s="219" t="s">
        <v>326</v>
      </c>
      <c r="D199" s="219" t="s">
        <v>154</v>
      </c>
      <c r="E199" s="220" t="s">
        <v>327</v>
      </c>
      <c r="F199" s="221" t="s">
        <v>328</v>
      </c>
      <c r="G199" s="222" t="s">
        <v>157</v>
      </c>
      <c r="H199" s="223">
        <v>133</v>
      </c>
      <c r="I199" s="224"/>
      <c r="J199" s="225">
        <f>ROUND(I199*H199,2)</f>
        <v>0</v>
      </c>
      <c r="K199" s="221" t="s">
        <v>158</v>
      </c>
      <c r="L199" s="44"/>
      <c r="M199" s="226" t="s">
        <v>1</v>
      </c>
      <c r="N199" s="227" t="s">
        <v>41</v>
      </c>
      <c r="O199" s="91"/>
      <c r="P199" s="228">
        <f>O199*H199</f>
        <v>0</v>
      </c>
      <c r="Q199" s="228">
        <v>0</v>
      </c>
      <c r="R199" s="228">
        <f>Q199*H199</f>
        <v>0</v>
      </c>
      <c r="S199" s="228">
        <v>0</v>
      </c>
      <c r="T199" s="229">
        <f>S199*H199</f>
        <v>0</v>
      </c>
      <c r="U199" s="38"/>
      <c r="V199" s="38"/>
      <c r="W199" s="38"/>
      <c r="X199" s="38"/>
      <c r="Y199" s="38"/>
      <c r="Z199" s="38"/>
      <c r="AA199" s="38"/>
      <c r="AB199" s="38"/>
      <c r="AC199" s="38"/>
      <c r="AD199" s="38"/>
      <c r="AE199" s="38"/>
      <c r="AR199" s="230" t="s">
        <v>159</v>
      </c>
      <c r="AT199" s="230" t="s">
        <v>154</v>
      </c>
      <c r="AU199" s="230" t="s">
        <v>86</v>
      </c>
      <c r="AY199" s="17" t="s">
        <v>152</v>
      </c>
      <c r="BE199" s="231">
        <f>IF(N199="základní",J199,0)</f>
        <v>0</v>
      </c>
      <c r="BF199" s="231">
        <f>IF(N199="snížená",J199,0)</f>
        <v>0</v>
      </c>
      <c r="BG199" s="231">
        <f>IF(N199="zákl. přenesená",J199,0)</f>
        <v>0</v>
      </c>
      <c r="BH199" s="231">
        <f>IF(N199="sníž. přenesená",J199,0)</f>
        <v>0</v>
      </c>
      <c r="BI199" s="231">
        <f>IF(N199="nulová",J199,0)</f>
        <v>0</v>
      </c>
      <c r="BJ199" s="17" t="s">
        <v>84</v>
      </c>
      <c r="BK199" s="231">
        <f>ROUND(I199*H199,2)</f>
        <v>0</v>
      </c>
      <c r="BL199" s="17" t="s">
        <v>159</v>
      </c>
      <c r="BM199" s="230" t="s">
        <v>329</v>
      </c>
    </row>
    <row r="200" spans="1:65" s="2" customFormat="1" ht="16.5" customHeight="1">
      <c r="A200" s="38"/>
      <c r="B200" s="39"/>
      <c r="C200" s="219" t="s">
        <v>330</v>
      </c>
      <c r="D200" s="219" t="s">
        <v>154</v>
      </c>
      <c r="E200" s="220" t="s">
        <v>331</v>
      </c>
      <c r="F200" s="221" t="s">
        <v>332</v>
      </c>
      <c r="G200" s="222" t="s">
        <v>157</v>
      </c>
      <c r="H200" s="223">
        <v>133</v>
      </c>
      <c r="I200" s="224"/>
      <c r="J200" s="225">
        <f>ROUND(I200*H200,2)</f>
        <v>0</v>
      </c>
      <c r="K200" s="221" t="s">
        <v>158</v>
      </c>
      <c r="L200" s="44"/>
      <c r="M200" s="226" t="s">
        <v>1</v>
      </c>
      <c r="N200" s="227" t="s">
        <v>41</v>
      </c>
      <c r="O200" s="91"/>
      <c r="P200" s="228">
        <f>O200*H200</f>
        <v>0</v>
      </c>
      <c r="Q200" s="228">
        <v>0</v>
      </c>
      <c r="R200" s="228">
        <f>Q200*H200</f>
        <v>0</v>
      </c>
      <c r="S200" s="228">
        <v>0</v>
      </c>
      <c r="T200" s="229">
        <f>S200*H200</f>
        <v>0</v>
      </c>
      <c r="U200" s="38"/>
      <c r="V200" s="38"/>
      <c r="W200" s="38"/>
      <c r="X200" s="38"/>
      <c r="Y200" s="38"/>
      <c r="Z200" s="38"/>
      <c r="AA200" s="38"/>
      <c r="AB200" s="38"/>
      <c r="AC200" s="38"/>
      <c r="AD200" s="38"/>
      <c r="AE200" s="38"/>
      <c r="AR200" s="230" t="s">
        <v>159</v>
      </c>
      <c r="AT200" s="230" t="s">
        <v>154</v>
      </c>
      <c r="AU200" s="230" t="s">
        <v>86</v>
      </c>
      <c r="AY200" s="17" t="s">
        <v>152</v>
      </c>
      <c r="BE200" s="231">
        <f>IF(N200="základní",J200,0)</f>
        <v>0</v>
      </c>
      <c r="BF200" s="231">
        <f>IF(N200="snížená",J200,0)</f>
        <v>0</v>
      </c>
      <c r="BG200" s="231">
        <f>IF(N200="zákl. přenesená",J200,0)</f>
        <v>0</v>
      </c>
      <c r="BH200" s="231">
        <f>IF(N200="sníž. přenesená",J200,0)</f>
        <v>0</v>
      </c>
      <c r="BI200" s="231">
        <f>IF(N200="nulová",J200,0)</f>
        <v>0</v>
      </c>
      <c r="BJ200" s="17" t="s">
        <v>84</v>
      </c>
      <c r="BK200" s="231">
        <f>ROUND(I200*H200,2)</f>
        <v>0</v>
      </c>
      <c r="BL200" s="17" t="s">
        <v>159</v>
      </c>
      <c r="BM200" s="230" t="s">
        <v>333</v>
      </c>
    </row>
    <row r="201" spans="1:51" s="13" customFormat="1" ht="12">
      <c r="A201" s="13"/>
      <c r="B201" s="232"/>
      <c r="C201" s="233"/>
      <c r="D201" s="234" t="s">
        <v>182</v>
      </c>
      <c r="E201" s="235" t="s">
        <v>1</v>
      </c>
      <c r="F201" s="236" t="s">
        <v>102</v>
      </c>
      <c r="G201" s="233"/>
      <c r="H201" s="237">
        <v>133</v>
      </c>
      <c r="I201" s="238"/>
      <c r="J201" s="233"/>
      <c r="K201" s="233"/>
      <c r="L201" s="239"/>
      <c r="M201" s="240"/>
      <c r="N201" s="241"/>
      <c r="O201" s="241"/>
      <c r="P201" s="241"/>
      <c r="Q201" s="241"/>
      <c r="R201" s="241"/>
      <c r="S201" s="241"/>
      <c r="T201" s="242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T201" s="243" t="s">
        <v>182</v>
      </c>
      <c r="AU201" s="243" t="s">
        <v>86</v>
      </c>
      <c r="AV201" s="13" t="s">
        <v>86</v>
      </c>
      <c r="AW201" s="13" t="s">
        <v>32</v>
      </c>
      <c r="AX201" s="13" t="s">
        <v>84</v>
      </c>
      <c r="AY201" s="243" t="s">
        <v>152</v>
      </c>
    </row>
    <row r="202" spans="1:63" s="12" customFormat="1" ht="22.8" customHeight="1">
      <c r="A202" s="12"/>
      <c r="B202" s="203"/>
      <c r="C202" s="204"/>
      <c r="D202" s="205" t="s">
        <v>75</v>
      </c>
      <c r="E202" s="217" t="s">
        <v>112</v>
      </c>
      <c r="F202" s="217" t="s">
        <v>334</v>
      </c>
      <c r="G202" s="204"/>
      <c r="H202" s="204"/>
      <c r="I202" s="207"/>
      <c r="J202" s="218">
        <f>BK202</f>
        <v>0</v>
      </c>
      <c r="K202" s="204"/>
      <c r="L202" s="209"/>
      <c r="M202" s="210"/>
      <c r="N202" s="211"/>
      <c r="O202" s="211"/>
      <c r="P202" s="212">
        <f>P203</f>
        <v>0</v>
      </c>
      <c r="Q202" s="211"/>
      <c r="R202" s="212">
        <f>R203</f>
        <v>0</v>
      </c>
      <c r="S202" s="211"/>
      <c r="T202" s="213">
        <f>T203</f>
        <v>0</v>
      </c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R202" s="214" t="s">
        <v>84</v>
      </c>
      <c r="AT202" s="215" t="s">
        <v>75</v>
      </c>
      <c r="AU202" s="215" t="s">
        <v>84</v>
      </c>
      <c r="AY202" s="214" t="s">
        <v>152</v>
      </c>
      <c r="BK202" s="216">
        <f>BK203</f>
        <v>0</v>
      </c>
    </row>
    <row r="203" spans="1:65" s="2" customFormat="1" ht="21.75" customHeight="1">
      <c r="A203" s="38"/>
      <c r="B203" s="39"/>
      <c r="C203" s="219" t="s">
        <v>335</v>
      </c>
      <c r="D203" s="219" t="s">
        <v>154</v>
      </c>
      <c r="E203" s="220" t="s">
        <v>336</v>
      </c>
      <c r="F203" s="221" t="s">
        <v>337</v>
      </c>
      <c r="G203" s="222" t="s">
        <v>187</v>
      </c>
      <c r="H203" s="223">
        <v>24</v>
      </c>
      <c r="I203" s="224"/>
      <c r="J203" s="225">
        <f>ROUND(I203*H203,2)</f>
        <v>0</v>
      </c>
      <c r="K203" s="221" t="s">
        <v>158</v>
      </c>
      <c r="L203" s="44"/>
      <c r="M203" s="226" t="s">
        <v>1</v>
      </c>
      <c r="N203" s="227" t="s">
        <v>41</v>
      </c>
      <c r="O203" s="91"/>
      <c r="P203" s="228">
        <f>O203*H203</f>
        <v>0</v>
      </c>
      <c r="Q203" s="228">
        <v>0</v>
      </c>
      <c r="R203" s="228">
        <f>Q203*H203</f>
        <v>0</v>
      </c>
      <c r="S203" s="228">
        <v>0</v>
      </c>
      <c r="T203" s="229">
        <f>S203*H203</f>
        <v>0</v>
      </c>
      <c r="U203" s="38"/>
      <c r="V203" s="38"/>
      <c r="W203" s="38"/>
      <c r="X203" s="38"/>
      <c r="Y203" s="38"/>
      <c r="Z203" s="38"/>
      <c r="AA203" s="38"/>
      <c r="AB203" s="38"/>
      <c r="AC203" s="38"/>
      <c r="AD203" s="38"/>
      <c r="AE203" s="38"/>
      <c r="AR203" s="230" t="s">
        <v>159</v>
      </c>
      <c r="AT203" s="230" t="s">
        <v>154</v>
      </c>
      <c r="AU203" s="230" t="s">
        <v>86</v>
      </c>
      <c r="AY203" s="17" t="s">
        <v>152</v>
      </c>
      <c r="BE203" s="231">
        <f>IF(N203="základní",J203,0)</f>
        <v>0</v>
      </c>
      <c r="BF203" s="231">
        <f>IF(N203="snížená",J203,0)</f>
        <v>0</v>
      </c>
      <c r="BG203" s="231">
        <f>IF(N203="zákl. přenesená",J203,0)</f>
        <v>0</v>
      </c>
      <c r="BH203" s="231">
        <f>IF(N203="sníž. přenesená",J203,0)</f>
        <v>0</v>
      </c>
      <c r="BI203" s="231">
        <f>IF(N203="nulová",J203,0)</f>
        <v>0</v>
      </c>
      <c r="BJ203" s="17" t="s">
        <v>84</v>
      </c>
      <c r="BK203" s="231">
        <f>ROUND(I203*H203,2)</f>
        <v>0</v>
      </c>
      <c r="BL203" s="17" t="s">
        <v>159</v>
      </c>
      <c r="BM203" s="230" t="s">
        <v>338</v>
      </c>
    </row>
    <row r="204" spans="1:63" s="12" customFormat="1" ht="22.8" customHeight="1">
      <c r="A204" s="12"/>
      <c r="B204" s="203"/>
      <c r="C204" s="204"/>
      <c r="D204" s="205" t="s">
        <v>75</v>
      </c>
      <c r="E204" s="217" t="s">
        <v>159</v>
      </c>
      <c r="F204" s="217" t="s">
        <v>339</v>
      </c>
      <c r="G204" s="204"/>
      <c r="H204" s="204"/>
      <c r="I204" s="207"/>
      <c r="J204" s="218">
        <f>BK204</f>
        <v>0</v>
      </c>
      <c r="K204" s="204"/>
      <c r="L204" s="209"/>
      <c r="M204" s="210"/>
      <c r="N204" s="211"/>
      <c r="O204" s="211"/>
      <c r="P204" s="212">
        <f>SUM(P205:P216)</f>
        <v>0</v>
      </c>
      <c r="Q204" s="211"/>
      <c r="R204" s="212">
        <f>SUM(R205:R216)</f>
        <v>26.591459999999998</v>
      </c>
      <c r="S204" s="211"/>
      <c r="T204" s="213">
        <f>SUM(T205:T216)</f>
        <v>0</v>
      </c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R204" s="214" t="s">
        <v>84</v>
      </c>
      <c r="AT204" s="215" t="s">
        <v>75</v>
      </c>
      <c r="AU204" s="215" t="s">
        <v>84</v>
      </c>
      <c r="AY204" s="214" t="s">
        <v>152</v>
      </c>
      <c r="BK204" s="216">
        <f>SUM(BK205:BK216)</f>
        <v>0</v>
      </c>
    </row>
    <row r="205" spans="1:65" s="2" customFormat="1" ht="24.15" customHeight="1">
      <c r="A205" s="38"/>
      <c r="B205" s="39"/>
      <c r="C205" s="219" t="s">
        <v>340</v>
      </c>
      <c r="D205" s="219" t="s">
        <v>154</v>
      </c>
      <c r="E205" s="220" t="s">
        <v>341</v>
      </c>
      <c r="F205" s="221" t="s">
        <v>342</v>
      </c>
      <c r="G205" s="222" t="s">
        <v>209</v>
      </c>
      <c r="H205" s="223">
        <v>1.44</v>
      </c>
      <c r="I205" s="224"/>
      <c r="J205" s="225">
        <f>ROUND(I205*H205,2)</f>
        <v>0</v>
      </c>
      <c r="K205" s="221" t="s">
        <v>158</v>
      </c>
      <c r="L205" s="44"/>
      <c r="M205" s="226" t="s">
        <v>1</v>
      </c>
      <c r="N205" s="227" t="s">
        <v>41</v>
      </c>
      <c r="O205" s="91"/>
      <c r="P205" s="228">
        <f>O205*H205</f>
        <v>0</v>
      </c>
      <c r="Q205" s="228">
        <v>1.89077</v>
      </c>
      <c r="R205" s="228">
        <f>Q205*H205</f>
        <v>2.7227088</v>
      </c>
      <c r="S205" s="228">
        <v>0</v>
      </c>
      <c r="T205" s="229">
        <f>S205*H205</f>
        <v>0</v>
      </c>
      <c r="U205" s="38"/>
      <c r="V205" s="38"/>
      <c r="W205" s="38"/>
      <c r="X205" s="38"/>
      <c r="Y205" s="38"/>
      <c r="Z205" s="38"/>
      <c r="AA205" s="38"/>
      <c r="AB205" s="38"/>
      <c r="AC205" s="38"/>
      <c r="AD205" s="38"/>
      <c r="AE205" s="38"/>
      <c r="AR205" s="230" t="s">
        <v>159</v>
      </c>
      <c r="AT205" s="230" t="s">
        <v>154</v>
      </c>
      <c r="AU205" s="230" t="s">
        <v>86</v>
      </c>
      <c r="AY205" s="17" t="s">
        <v>152</v>
      </c>
      <c r="BE205" s="231">
        <f>IF(N205="základní",J205,0)</f>
        <v>0</v>
      </c>
      <c r="BF205" s="231">
        <f>IF(N205="snížená",J205,0)</f>
        <v>0</v>
      </c>
      <c r="BG205" s="231">
        <f>IF(N205="zákl. přenesená",J205,0)</f>
        <v>0</v>
      </c>
      <c r="BH205" s="231">
        <f>IF(N205="sníž. přenesená",J205,0)</f>
        <v>0</v>
      </c>
      <c r="BI205" s="231">
        <f>IF(N205="nulová",J205,0)</f>
        <v>0</v>
      </c>
      <c r="BJ205" s="17" t="s">
        <v>84</v>
      </c>
      <c r="BK205" s="231">
        <f>ROUND(I205*H205,2)</f>
        <v>0</v>
      </c>
      <c r="BL205" s="17" t="s">
        <v>159</v>
      </c>
      <c r="BM205" s="230" t="s">
        <v>343</v>
      </c>
    </row>
    <row r="206" spans="1:51" s="13" customFormat="1" ht="12">
      <c r="A206" s="13"/>
      <c r="B206" s="232"/>
      <c r="C206" s="233"/>
      <c r="D206" s="234" t="s">
        <v>182</v>
      </c>
      <c r="E206" s="235" t="s">
        <v>1</v>
      </c>
      <c r="F206" s="236" t="s">
        <v>344</v>
      </c>
      <c r="G206" s="233"/>
      <c r="H206" s="237">
        <v>1.44</v>
      </c>
      <c r="I206" s="238"/>
      <c r="J206" s="233"/>
      <c r="K206" s="233"/>
      <c r="L206" s="239"/>
      <c r="M206" s="240"/>
      <c r="N206" s="241"/>
      <c r="O206" s="241"/>
      <c r="P206" s="241"/>
      <c r="Q206" s="241"/>
      <c r="R206" s="241"/>
      <c r="S206" s="241"/>
      <c r="T206" s="242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T206" s="243" t="s">
        <v>182</v>
      </c>
      <c r="AU206" s="243" t="s">
        <v>86</v>
      </c>
      <c r="AV206" s="13" t="s">
        <v>86</v>
      </c>
      <c r="AW206" s="13" t="s">
        <v>32</v>
      </c>
      <c r="AX206" s="13" t="s">
        <v>76</v>
      </c>
      <c r="AY206" s="243" t="s">
        <v>152</v>
      </c>
    </row>
    <row r="207" spans="1:51" s="15" customFormat="1" ht="12">
      <c r="A207" s="15"/>
      <c r="B207" s="254"/>
      <c r="C207" s="255"/>
      <c r="D207" s="234" t="s">
        <v>182</v>
      </c>
      <c r="E207" s="256" t="s">
        <v>107</v>
      </c>
      <c r="F207" s="257" t="s">
        <v>225</v>
      </c>
      <c r="G207" s="255"/>
      <c r="H207" s="258">
        <v>1.44</v>
      </c>
      <c r="I207" s="259"/>
      <c r="J207" s="255"/>
      <c r="K207" s="255"/>
      <c r="L207" s="260"/>
      <c r="M207" s="261"/>
      <c r="N207" s="262"/>
      <c r="O207" s="262"/>
      <c r="P207" s="262"/>
      <c r="Q207" s="262"/>
      <c r="R207" s="262"/>
      <c r="S207" s="262"/>
      <c r="T207" s="263"/>
      <c r="U207" s="15"/>
      <c r="V207" s="15"/>
      <c r="W207" s="15"/>
      <c r="X207" s="15"/>
      <c r="Y207" s="15"/>
      <c r="Z207" s="15"/>
      <c r="AA207" s="15"/>
      <c r="AB207" s="15"/>
      <c r="AC207" s="15"/>
      <c r="AD207" s="15"/>
      <c r="AE207" s="15"/>
      <c r="AT207" s="264" t="s">
        <v>182</v>
      </c>
      <c r="AU207" s="264" t="s">
        <v>86</v>
      </c>
      <c r="AV207" s="15" t="s">
        <v>159</v>
      </c>
      <c r="AW207" s="15" t="s">
        <v>32</v>
      </c>
      <c r="AX207" s="15" t="s">
        <v>84</v>
      </c>
      <c r="AY207" s="264" t="s">
        <v>152</v>
      </c>
    </row>
    <row r="208" spans="1:65" s="2" customFormat="1" ht="24.15" customHeight="1">
      <c r="A208" s="38"/>
      <c r="B208" s="39"/>
      <c r="C208" s="219" t="s">
        <v>345</v>
      </c>
      <c r="D208" s="219" t="s">
        <v>154</v>
      </c>
      <c r="E208" s="220" t="s">
        <v>346</v>
      </c>
      <c r="F208" s="221" t="s">
        <v>347</v>
      </c>
      <c r="G208" s="222" t="s">
        <v>348</v>
      </c>
      <c r="H208" s="223">
        <v>5</v>
      </c>
      <c r="I208" s="224"/>
      <c r="J208" s="225">
        <f>ROUND(I208*H208,2)</f>
        <v>0</v>
      </c>
      <c r="K208" s="221" t="s">
        <v>158</v>
      </c>
      <c r="L208" s="44"/>
      <c r="M208" s="226" t="s">
        <v>1</v>
      </c>
      <c r="N208" s="227" t="s">
        <v>41</v>
      </c>
      <c r="O208" s="91"/>
      <c r="P208" s="228">
        <f>O208*H208</f>
        <v>0</v>
      </c>
      <c r="Q208" s="228">
        <v>0.08742</v>
      </c>
      <c r="R208" s="228">
        <f>Q208*H208</f>
        <v>0.4371</v>
      </c>
      <c r="S208" s="228">
        <v>0</v>
      </c>
      <c r="T208" s="229">
        <f>S208*H208</f>
        <v>0</v>
      </c>
      <c r="U208" s="38"/>
      <c r="V208" s="38"/>
      <c r="W208" s="38"/>
      <c r="X208" s="38"/>
      <c r="Y208" s="38"/>
      <c r="Z208" s="38"/>
      <c r="AA208" s="38"/>
      <c r="AB208" s="38"/>
      <c r="AC208" s="38"/>
      <c r="AD208" s="38"/>
      <c r="AE208" s="38"/>
      <c r="AR208" s="230" t="s">
        <v>159</v>
      </c>
      <c r="AT208" s="230" t="s">
        <v>154</v>
      </c>
      <c r="AU208" s="230" t="s">
        <v>86</v>
      </c>
      <c r="AY208" s="17" t="s">
        <v>152</v>
      </c>
      <c r="BE208" s="231">
        <f>IF(N208="základní",J208,0)</f>
        <v>0</v>
      </c>
      <c r="BF208" s="231">
        <f>IF(N208="snížená",J208,0)</f>
        <v>0</v>
      </c>
      <c r="BG208" s="231">
        <f>IF(N208="zákl. přenesená",J208,0)</f>
        <v>0</v>
      </c>
      <c r="BH208" s="231">
        <f>IF(N208="sníž. přenesená",J208,0)</f>
        <v>0</v>
      </c>
      <c r="BI208" s="231">
        <f>IF(N208="nulová",J208,0)</f>
        <v>0</v>
      </c>
      <c r="BJ208" s="17" t="s">
        <v>84</v>
      </c>
      <c r="BK208" s="231">
        <f>ROUND(I208*H208,2)</f>
        <v>0</v>
      </c>
      <c r="BL208" s="17" t="s">
        <v>159</v>
      </c>
      <c r="BM208" s="230" t="s">
        <v>349</v>
      </c>
    </row>
    <row r="209" spans="1:65" s="2" customFormat="1" ht="24.15" customHeight="1">
      <c r="A209" s="38"/>
      <c r="B209" s="39"/>
      <c r="C209" s="219" t="s">
        <v>350</v>
      </c>
      <c r="D209" s="219" t="s">
        <v>154</v>
      </c>
      <c r="E209" s="220" t="s">
        <v>351</v>
      </c>
      <c r="F209" s="221" t="s">
        <v>352</v>
      </c>
      <c r="G209" s="222" t="s">
        <v>209</v>
      </c>
      <c r="H209" s="223">
        <v>2.88</v>
      </c>
      <c r="I209" s="224"/>
      <c r="J209" s="225">
        <f>ROUND(I209*H209,2)</f>
        <v>0</v>
      </c>
      <c r="K209" s="221" t="s">
        <v>158</v>
      </c>
      <c r="L209" s="44"/>
      <c r="M209" s="226" t="s">
        <v>1</v>
      </c>
      <c r="N209" s="227" t="s">
        <v>41</v>
      </c>
      <c r="O209" s="91"/>
      <c r="P209" s="228">
        <f>O209*H209</f>
        <v>0</v>
      </c>
      <c r="Q209" s="228">
        <v>2.79989</v>
      </c>
      <c r="R209" s="228">
        <f>Q209*H209</f>
        <v>8.0636832</v>
      </c>
      <c r="S209" s="228">
        <v>0</v>
      </c>
      <c r="T209" s="229">
        <f>S209*H209</f>
        <v>0</v>
      </c>
      <c r="U209" s="38"/>
      <c r="V209" s="38"/>
      <c r="W209" s="38"/>
      <c r="X209" s="38"/>
      <c r="Y209" s="38"/>
      <c r="Z209" s="38"/>
      <c r="AA209" s="38"/>
      <c r="AB209" s="38"/>
      <c r="AC209" s="38"/>
      <c r="AD209" s="38"/>
      <c r="AE209" s="38"/>
      <c r="AR209" s="230" t="s">
        <v>159</v>
      </c>
      <c r="AT209" s="230" t="s">
        <v>154</v>
      </c>
      <c r="AU209" s="230" t="s">
        <v>86</v>
      </c>
      <c r="AY209" s="17" t="s">
        <v>152</v>
      </c>
      <c r="BE209" s="231">
        <f>IF(N209="základní",J209,0)</f>
        <v>0</v>
      </c>
      <c r="BF209" s="231">
        <f>IF(N209="snížená",J209,0)</f>
        <v>0</v>
      </c>
      <c r="BG209" s="231">
        <f>IF(N209="zákl. přenesená",J209,0)</f>
        <v>0</v>
      </c>
      <c r="BH209" s="231">
        <f>IF(N209="sníž. přenesená",J209,0)</f>
        <v>0</v>
      </c>
      <c r="BI209" s="231">
        <f>IF(N209="nulová",J209,0)</f>
        <v>0</v>
      </c>
      <c r="BJ209" s="17" t="s">
        <v>84</v>
      </c>
      <c r="BK209" s="231">
        <f>ROUND(I209*H209,2)</f>
        <v>0</v>
      </c>
      <c r="BL209" s="17" t="s">
        <v>159</v>
      </c>
      <c r="BM209" s="230" t="s">
        <v>353</v>
      </c>
    </row>
    <row r="210" spans="1:51" s="13" customFormat="1" ht="12">
      <c r="A210" s="13"/>
      <c r="B210" s="232"/>
      <c r="C210" s="233"/>
      <c r="D210" s="234" t="s">
        <v>182</v>
      </c>
      <c r="E210" s="235" t="s">
        <v>1</v>
      </c>
      <c r="F210" s="236" t="s">
        <v>354</v>
      </c>
      <c r="G210" s="233"/>
      <c r="H210" s="237">
        <v>1.44</v>
      </c>
      <c r="I210" s="238"/>
      <c r="J210" s="233"/>
      <c r="K210" s="233"/>
      <c r="L210" s="239"/>
      <c r="M210" s="240"/>
      <c r="N210" s="241"/>
      <c r="O210" s="241"/>
      <c r="P210" s="241"/>
      <c r="Q210" s="241"/>
      <c r="R210" s="241"/>
      <c r="S210" s="241"/>
      <c r="T210" s="242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T210" s="243" t="s">
        <v>182</v>
      </c>
      <c r="AU210" s="243" t="s">
        <v>86</v>
      </c>
      <c r="AV210" s="13" t="s">
        <v>86</v>
      </c>
      <c r="AW210" s="13" t="s">
        <v>32</v>
      </c>
      <c r="AX210" s="13" t="s">
        <v>76</v>
      </c>
      <c r="AY210" s="243" t="s">
        <v>152</v>
      </c>
    </row>
    <row r="211" spans="1:51" s="13" customFormat="1" ht="12">
      <c r="A211" s="13"/>
      <c r="B211" s="232"/>
      <c r="C211" s="233"/>
      <c r="D211" s="234" t="s">
        <v>182</v>
      </c>
      <c r="E211" s="235" t="s">
        <v>1</v>
      </c>
      <c r="F211" s="236" t="s">
        <v>355</v>
      </c>
      <c r="G211" s="233"/>
      <c r="H211" s="237">
        <v>1.44</v>
      </c>
      <c r="I211" s="238"/>
      <c r="J211" s="233"/>
      <c r="K211" s="233"/>
      <c r="L211" s="239"/>
      <c r="M211" s="240"/>
      <c r="N211" s="241"/>
      <c r="O211" s="241"/>
      <c r="P211" s="241"/>
      <c r="Q211" s="241"/>
      <c r="R211" s="241"/>
      <c r="S211" s="241"/>
      <c r="T211" s="242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T211" s="243" t="s">
        <v>182</v>
      </c>
      <c r="AU211" s="243" t="s">
        <v>86</v>
      </c>
      <c r="AV211" s="13" t="s">
        <v>86</v>
      </c>
      <c r="AW211" s="13" t="s">
        <v>32</v>
      </c>
      <c r="AX211" s="13" t="s">
        <v>76</v>
      </c>
      <c r="AY211" s="243" t="s">
        <v>152</v>
      </c>
    </row>
    <row r="212" spans="1:51" s="15" customFormat="1" ht="12">
      <c r="A212" s="15"/>
      <c r="B212" s="254"/>
      <c r="C212" s="255"/>
      <c r="D212" s="234" t="s">
        <v>182</v>
      </c>
      <c r="E212" s="256" t="s">
        <v>1</v>
      </c>
      <c r="F212" s="257" t="s">
        <v>225</v>
      </c>
      <c r="G212" s="255"/>
      <c r="H212" s="258">
        <v>2.88</v>
      </c>
      <c r="I212" s="259"/>
      <c r="J212" s="255"/>
      <c r="K212" s="255"/>
      <c r="L212" s="260"/>
      <c r="M212" s="261"/>
      <c r="N212" s="262"/>
      <c r="O212" s="262"/>
      <c r="P212" s="262"/>
      <c r="Q212" s="262"/>
      <c r="R212" s="262"/>
      <c r="S212" s="262"/>
      <c r="T212" s="263"/>
      <c r="U212" s="15"/>
      <c r="V212" s="15"/>
      <c r="W212" s="15"/>
      <c r="X212" s="15"/>
      <c r="Y212" s="15"/>
      <c r="Z212" s="15"/>
      <c r="AA212" s="15"/>
      <c r="AB212" s="15"/>
      <c r="AC212" s="15"/>
      <c r="AD212" s="15"/>
      <c r="AE212" s="15"/>
      <c r="AT212" s="264" t="s">
        <v>182</v>
      </c>
      <c r="AU212" s="264" t="s">
        <v>86</v>
      </c>
      <c r="AV212" s="15" t="s">
        <v>159</v>
      </c>
      <c r="AW212" s="15" t="s">
        <v>32</v>
      </c>
      <c r="AX212" s="15" t="s">
        <v>84</v>
      </c>
      <c r="AY212" s="264" t="s">
        <v>152</v>
      </c>
    </row>
    <row r="213" spans="1:65" s="2" customFormat="1" ht="33" customHeight="1">
      <c r="A213" s="38"/>
      <c r="B213" s="39"/>
      <c r="C213" s="219" t="s">
        <v>356</v>
      </c>
      <c r="D213" s="219" t="s">
        <v>154</v>
      </c>
      <c r="E213" s="220" t="s">
        <v>357</v>
      </c>
      <c r="F213" s="221" t="s">
        <v>358</v>
      </c>
      <c r="G213" s="222" t="s">
        <v>209</v>
      </c>
      <c r="H213" s="223">
        <v>7.56</v>
      </c>
      <c r="I213" s="224"/>
      <c r="J213" s="225">
        <f>ROUND(I213*H213,2)</f>
        <v>0</v>
      </c>
      <c r="K213" s="221" t="s">
        <v>158</v>
      </c>
      <c r="L213" s="44"/>
      <c r="M213" s="226" t="s">
        <v>1</v>
      </c>
      <c r="N213" s="227" t="s">
        <v>41</v>
      </c>
      <c r="O213" s="91"/>
      <c r="P213" s="228">
        <f>O213*H213</f>
        <v>0</v>
      </c>
      <c r="Q213" s="228">
        <v>2.0328</v>
      </c>
      <c r="R213" s="228">
        <f>Q213*H213</f>
        <v>15.367968</v>
      </c>
      <c r="S213" s="228">
        <v>0</v>
      </c>
      <c r="T213" s="229">
        <f>S213*H213</f>
        <v>0</v>
      </c>
      <c r="U213" s="38"/>
      <c r="V213" s="38"/>
      <c r="W213" s="38"/>
      <c r="X213" s="38"/>
      <c r="Y213" s="38"/>
      <c r="Z213" s="38"/>
      <c r="AA213" s="38"/>
      <c r="AB213" s="38"/>
      <c r="AC213" s="38"/>
      <c r="AD213" s="38"/>
      <c r="AE213" s="38"/>
      <c r="AR213" s="230" t="s">
        <v>159</v>
      </c>
      <c r="AT213" s="230" t="s">
        <v>154</v>
      </c>
      <c r="AU213" s="230" t="s">
        <v>86</v>
      </c>
      <c r="AY213" s="17" t="s">
        <v>152</v>
      </c>
      <c r="BE213" s="231">
        <f>IF(N213="základní",J213,0)</f>
        <v>0</v>
      </c>
      <c r="BF213" s="231">
        <f>IF(N213="snížená",J213,0)</f>
        <v>0</v>
      </c>
      <c r="BG213" s="231">
        <f>IF(N213="zákl. přenesená",J213,0)</f>
        <v>0</v>
      </c>
      <c r="BH213" s="231">
        <f>IF(N213="sníž. přenesená",J213,0)</f>
        <v>0</v>
      </c>
      <c r="BI213" s="231">
        <f>IF(N213="nulová",J213,0)</f>
        <v>0</v>
      </c>
      <c r="BJ213" s="17" t="s">
        <v>84</v>
      </c>
      <c r="BK213" s="231">
        <f>ROUND(I213*H213,2)</f>
        <v>0</v>
      </c>
      <c r="BL213" s="17" t="s">
        <v>159</v>
      </c>
      <c r="BM213" s="230" t="s">
        <v>359</v>
      </c>
    </row>
    <row r="214" spans="1:51" s="13" customFormat="1" ht="12">
      <c r="A214" s="13"/>
      <c r="B214" s="232"/>
      <c r="C214" s="233"/>
      <c r="D214" s="234" t="s">
        <v>182</v>
      </c>
      <c r="E214" s="235" t="s">
        <v>1</v>
      </c>
      <c r="F214" s="236" t="s">
        <v>360</v>
      </c>
      <c r="G214" s="233"/>
      <c r="H214" s="237">
        <v>3.5</v>
      </c>
      <c r="I214" s="238"/>
      <c r="J214" s="233"/>
      <c r="K214" s="233"/>
      <c r="L214" s="239"/>
      <c r="M214" s="240"/>
      <c r="N214" s="241"/>
      <c r="O214" s="241"/>
      <c r="P214" s="241"/>
      <c r="Q214" s="241"/>
      <c r="R214" s="241"/>
      <c r="S214" s="241"/>
      <c r="T214" s="242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T214" s="243" t="s">
        <v>182</v>
      </c>
      <c r="AU214" s="243" t="s">
        <v>86</v>
      </c>
      <c r="AV214" s="13" t="s">
        <v>86</v>
      </c>
      <c r="AW214" s="13" t="s">
        <v>32</v>
      </c>
      <c r="AX214" s="13" t="s">
        <v>76</v>
      </c>
      <c r="AY214" s="243" t="s">
        <v>152</v>
      </c>
    </row>
    <row r="215" spans="1:51" s="13" customFormat="1" ht="12">
      <c r="A215" s="13"/>
      <c r="B215" s="232"/>
      <c r="C215" s="233"/>
      <c r="D215" s="234" t="s">
        <v>182</v>
      </c>
      <c r="E215" s="235" t="s">
        <v>1</v>
      </c>
      <c r="F215" s="236" t="s">
        <v>361</v>
      </c>
      <c r="G215" s="233"/>
      <c r="H215" s="237">
        <v>4.06</v>
      </c>
      <c r="I215" s="238"/>
      <c r="J215" s="233"/>
      <c r="K215" s="233"/>
      <c r="L215" s="239"/>
      <c r="M215" s="240"/>
      <c r="N215" s="241"/>
      <c r="O215" s="241"/>
      <c r="P215" s="241"/>
      <c r="Q215" s="241"/>
      <c r="R215" s="241"/>
      <c r="S215" s="241"/>
      <c r="T215" s="242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T215" s="243" t="s">
        <v>182</v>
      </c>
      <c r="AU215" s="243" t="s">
        <v>86</v>
      </c>
      <c r="AV215" s="13" t="s">
        <v>86</v>
      </c>
      <c r="AW215" s="13" t="s">
        <v>32</v>
      </c>
      <c r="AX215" s="13" t="s">
        <v>76</v>
      </c>
      <c r="AY215" s="243" t="s">
        <v>152</v>
      </c>
    </row>
    <row r="216" spans="1:51" s="15" customFormat="1" ht="12">
      <c r="A216" s="15"/>
      <c r="B216" s="254"/>
      <c r="C216" s="255"/>
      <c r="D216" s="234" t="s">
        <v>182</v>
      </c>
      <c r="E216" s="256" t="s">
        <v>1</v>
      </c>
      <c r="F216" s="257" t="s">
        <v>225</v>
      </c>
      <c r="G216" s="255"/>
      <c r="H216" s="258">
        <v>7.56</v>
      </c>
      <c r="I216" s="259"/>
      <c r="J216" s="255"/>
      <c r="K216" s="255"/>
      <c r="L216" s="260"/>
      <c r="M216" s="261"/>
      <c r="N216" s="262"/>
      <c r="O216" s="262"/>
      <c r="P216" s="262"/>
      <c r="Q216" s="262"/>
      <c r="R216" s="262"/>
      <c r="S216" s="262"/>
      <c r="T216" s="263"/>
      <c r="U216" s="15"/>
      <c r="V216" s="15"/>
      <c r="W216" s="15"/>
      <c r="X216" s="15"/>
      <c r="Y216" s="15"/>
      <c r="Z216" s="15"/>
      <c r="AA216" s="15"/>
      <c r="AB216" s="15"/>
      <c r="AC216" s="15"/>
      <c r="AD216" s="15"/>
      <c r="AE216" s="15"/>
      <c r="AT216" s="264" t="s">
        <v>182</v>
      </c>
      <c r="AU216" s="264" t="s">
        <v>86</v>
      </c>
      <c r="AV216" s="15" t="s">
        <v>159</v>
      </c>
      <c r="AW216" s="15" t="s">
        <v>32</v>
      </c>
      <c r="AX216" s="15" t="s">
        <v>84</v>
      </c>
      <c r="AY216" s="264" t="s">
        <v>152</v>
      </c>
    </row>
    <row r="217" spans="1:63" s="12" customFormat="1" ht="22.8" customHeight="1">
      <c r="A217" s="12"/>
      <c r="B217" s="203"/>
      <c r="C217" s="204"/>
      <c r="D217" s="205" t="s">
        <v>75</v>
      </c>
      <c r="E217" s="217" t="s">
        <v>170</v>
      </c>
      <c r="F217" s="217" t="s">
        <v>362</v>
      </c>
      <c r="G217" s="204"/>
      <c r="H217" s="204"/>
      <c r="I217" s="207"/>
      <c r="J217" s="218">
        <f>BK217</f>
        <v>0</v>
      </c>
      <c r="K217" s="204"/>
      <c r="L217" s="209"/>
      <c r="M217" s="210"/>
      <c r="N217" s="211"/>
      <c r="O217" s="211"/>
      <c r="P217" s="212">
        <f>SUM(P218:P261)</f>
        <v>0</v>
      </c>
      <c r="Q217" s="211"/>
      <c r="R217" s="212">
        <f>SUM(R218:R261)</f>
        <v>391.31628</v>
      </c>
      <c r="S217" s="211"/>
      <c r="T217" s="213">
        <f>SUM(T218:T261)</f>
        <v>0</v>
      </c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R217" s="214" t="s">
        <v>84</v>
      </c>
      <c r="AT217" s="215" t="s">
        <v>75</v>
      </c>
      <c r="AU217" s="215" t="s">
        <v>84</v>
      </c>
      <c r="AY217" s="214" t="s">
        <v>152</v>
      </c>
      <c r="BK217" s="216">
        <f>SUM(BK218:BK261)</f>
        <v>0</v>
      </c>
    </row>
    <row r="218" spans="1:65" s="2" customFormat="1" ht="16.5" customHeight="1">
      <c r="A218" s="38"/>
      <c r="B218" s="39"/>
      <c r="C218" s="219" t="s">
        <v>363</v>
      </c>
      <c r="D218" s="219" t="s">
        <v>154</v>
      </c>
      <c r="E218" s="220" t="s">
        <v>364</v>
      </c>
      <c r="F218" s="221" t="s">
        <v>365</v>
      </c>
      <c r="G218" s="222" t="s">
        <v>157</v>
      </c>
      <c r="H218" s="223">
        <v>100.1</v>
      </c>
      <c r="I218" s="224"/>
      <c r="J218" s="225">
        <f>ROUND(I218*H218,2)</f>
        <v>0</v>
      </c>
      <c r="K218" s="221" t="s">
        <v>158</v>
      </c>
      <c r="L218" s="44"/>
      <c r="M218" s="226" t="s">
        <v>1</v>
      </c>
      <c r="N218" s="227" t="s">
        <v>41</v>
      </c>
      <c r="O218" s="91"/>
      <c r="P218" s="228">
        <f>O218*H218</f>
        <v>0</v>
      </c>
      <c r="Q218" s="228">
        <v>0.23</v>
      </c>
      <c r="R218" s="228">
        <f>Q218*H218</f>
        <v>23.023</v>
      </c>
      <c r="S218" s="228">
        <v>0</v>
      </c>
      <c r="T218" s="229">
        <f>S218*H218</f>
        <v>0</v>
      </c>
      <c r="U218" s="38"/>
      <c r="V218" s="38"/>
      <c r="W218" s="38"/>
      <c r="X218" s="38"/>
      <c r="Y218" s="38"/>
      <c r="Z218" s="38"/>
      <c r="AA218" s="38"/>
      <c r="AB218" s="38"/>
      <c r="AC218" s="38"/>
      <c r="AD218" s="38"/>
      <c r="AE218" s="38"/>
      <c r="AR218" s="230" t="s">
        <v>159</v>
      </c>
      <c r="AT218" s="230" t="s">
        <v>154</v>
      </c>
      <c r="AU218" s="230" t="s">
        <v>86</v>
      </c>
      <c r="AY218" s="17" t="s">
        <v>152</v>
      </c>
      <c r="BE218" s="231">
        <f>IF(N218="základní",J218,0)</f>
        <v>0</v>
      </c>
      <c r="BF218" s="231">
        <f>IF(N218="snížená",J218,0)</f>
        <v>0</v>
      </c>
      <c r="BG218" s="231">
        <f>IF(N218="zákl. přenesená",J218,0)</f>
        <v>0</v>
      </c>
      <c r="BH218" s="231">
        <f>IF(N218="sníž. přenesená",J218,0)</f>
        <v>0</v>
      </c>
      <c r="BI218" s="231">
        <f>IF(N218="nulová",J218,0)</f>
        <v>0</v>
      </c>
      <c r="BJ218" s="17" t="s">
        <v>84</v>
      </c>
      <c r="BK218" s="231">
        <f>ROUND(I218*H218,2)</f>
        <v>0</v>
      </c>
      <c r="BL218" s="17" t="s">
        <v>159</v>
      </c>
      <c r="BM218" s="230" t="s">
        <v>366</v>
      </c>
    </row>
    <row r="219" spans="1:51" s="14" customFormat="1" ht="12">
      <c r="A219" s="14"/>
      <c r="B219" s="244"/>
      <c r="C219" s="245"/>
      <c r="D219" s="234" t="s">
        <v>182</v>
      </c>
      <c r="E219" s="246" t="s">
        <v>1</v>
      </c>
      <c r="F219" s="247" t="s">
        <v>367</v>
      </c>
      <c r="G219" s="245"/>
      <c r="H219" s="246" t="s">
        <v>1</v>
      </c>
      <c r="I219" s="248"/>
      <c r="J219" s="245"/>
      <c r="K219" s="245"/>
      <c r="L219" s="249"/>
      <c r="M219" s="250"/>
      <c r="N219" s="251"/>
      <c r="O219" s="251"/>
      <c r="P219" s="251"/>
      <c r="Q219" s="251"/>
      <c r="R219" s="251"/>
      <c r="S219" s="251"/>
      <c r="T219" s="252"/>
      <c r="U219" s="14"/>
      <c r="V219" s="14"/>
      <c r="W219" s="14"/>
      <c r="X219" s="14"/>
      <c r="Y219" s="14"/>
      <c r="Z219" s="14"/>
      <c r="AA219" s="14"/>
      <c r="AB219" s="14"/>
      <c r="AC219" s="14"/>
      <c r="AD219" s="14"/>
      <c r="AE219" s="14"/>
      <c r="AT219" s="253" t="s">
        <v>182</v>
      </c>
      <c r="AU219" s="253" t="s">
        <v>86</v>
      </c>
      <c r="AV219" s="14" t="s">
        <v>84</v>
      </c>
      <c r="AW219" s="14" t="s">
        <v>32</v>
      </c>
      <c r="AX219" s="14" t="s">
        <v>76</v>
      </c>
      <c r="AY219" s="253" t="s">
        <v>152</v>
      </c>
    </row>
    <row r="220" spans="1:51" s="13" customFormat="1" ht="12">
      <c r="A220" s="13"/>
      <c r="B220" s="232"/>
      <c r="C220" s="233"/>
      <c r="D220" s="234" t="s">
        <v>182</v>
      </c>
      <c r="E220" s="235" t="s">
        <v>1</v>
      </c>
      <c r="F220" s="236" t="s">
        <v>368</v>
      </c>
      <c r="G220" s="233"/>
      <c r="H220" s="237">
        <v>24.6</v>
      </c>
      <c r="I220" s="238"/>
      <c r="J220" s="233"/>
      <c r="K220" s="233"/>
      <c r="L220" s="239"/>
      <c r="M220" s="240"/>
      <c r="N220" s="241"/>
      <c r="O220" s="241"/>
      <c r="P220" s="241"/>
      <c r="Q220" s="241"/>
      <c r="R220" s="241"/>
      <c r="S220" s="241"/>
      <c r="T220" s="242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T220" s="243" t="s">
        <v>182</v>
      </c>
      <c r="AU220" s="243" t="s">
        <v>86</v>
      </c>
      <c r="AV220" s="13" t="s">
        <v>86</v>
      </c>
      <c r="AW220" s="13" t="s">
        <v>32</v>
      </c>
      <c r="AX220" s="13" t="s">
        <v>76</v>
      </c>
      <c r="AY220" s="243" t="s">
        <v>152</v>
      </c>
    </row>
    <row r="221" spans="1:51" s="13" customFormat="1" ht="12">
      <c r="A221" s="13"/>
      <c r="B221" s="232"/>
      <c r="C221" s="233"/>
      <c r="D221" s="234" t="s">
        <v>182</v>
      </c>
      <c r="E221" s="235" t="s">
        <v>1</v>
      </c>
      <c r="F221" s="236" t="s">
        <v>369</v>
      </c>
      <c r="G221" s="233"/>
      <c r="H221" s="237">
        <v>53.1</v>
      </c>
      <c r="I221" s="238"/>
      <c r="J221" s="233"/>
      <c r="K221" s="233"/>
      <c r="L221" s="239"/>
      <c r="M221" s="240"/>
      <c r="N221" s="241"/>
      <c r="O221" s="241"/>
      <c r="P221" s="241"/>
      <c r="Q221" s="241"/>
      <c r="R221" s="241"/>
      <c r="S221" s="241"/>
      <c r="T221" s="242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T221" s="243" t="s">
        <v>182</v>
      </c>
      <c r="AU221" s="243" t="s">
        <v>86</v>
      </c>
      <c r="AV221" s="13" t="s">
        <v>86</v>
      </c>
      <c r="AW221" s="13" t="s">
        <v>32</v>
      </c>
      <c r="AX221" s="13" t="s">
        <v>76</v>
      </c>
      <c r="AY221" s="243" t="s">
        <v>152</v>
      </c>
    </row>
    <row r="222" spans="1:51" s="13" customFormat="1" ht="12">
      <c r="A222" s="13"/>
      <c r="B222" s="232"/>
      <c r="C222" s="233"/>
      <c r="D222" s="234" t="s">
        <v>182</v>
      </c>
      <c r="E222" s="235" t="s">
        <v>1</v>
      </c>
      <c r="F222" s="236" t="s">
        <v>370</v>
      </c>
      <c r="G222" s="233"/>
      <c r="H222" s="237">
        <v>22.4</v>
      </c>
      <c r="I222" s="238"/>
      <c r="J222" s="233"/>
      <c r="K222" s="233"/>
      <c r="L222" s="239"/>
      <c r="M222" s="240"/>
      <c r="N222" s="241"/>
      <c r="O222" s="241"/>
      <c r="P222" s="241"/>
      <c r="Q222" s="241"/>
      <c r="R222" s="241"/>
      <c r="S222" s="241"/>
      <c r="T222" s="242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T222" s="243" t="s">
        <v>182</v>
      </c>
      <c r="AU222" s="243" t="s">
        <v>86</v>
      </c>
      <c r="AV222" s="13" t="s">
        <v>86</v>
      </c>
      <c r="AW222" s="13" t="s">
        <v>32</v>
      </c>
      <c r="AX222" s="13" t="s">
        <v>76</v>
      </c>
      <c r="AY222" s="243" t="s">
        <v>152</v>
      </c>
    </row>
    <row r="223" spans="1:51" s="15" customFormat="1" ht="12">
      <c r="A223" s="15"/>
      <c r="B223" s="254"/>
      <c r="C223" s="255"/>
      <c r="D223" s="234" t="s">
        <v>182</v>
      </c>
      <c r="E223" s="256" t="s">
        <v>1</v>
      </c>
      <c r="F223" s="257" t="s">
        <v>225</v>
      </c>
      <c r="G223" s="255"/>
      <c r="H223" s="258">
        <v>100.1</v>
      </c>
      <c r="I223" s="259"/>
      <c r="J223" s="255"/>
      <c r="K223" s="255"/>
      <c r="L223" s="260"/>
      <c r="M223" s="261"/>
      <c r="N223" s="262"/>
      <c r="O223" s="262"/>
      <c r="P223" s="262"/>
      <c r="Q223" s="262"/>
      <c r="R223" s="262"/>
      <c r="S223" s="262"/>
      <c r="T223" s="263"/>
      <c r="U223" s="15"/>
      <c r="V223" s="15"/>
      <c r="W223" s="15"/>
      <c r="X223" s="15"/>
      <c r="Y223" s="15"/>
      <c r="Z223" s="15"/>
      <c r="AA223" s="15"/>
      <c r="AB223" s="15"/>
      <c r="AC223" s="15"/>
      <c r="AD223" s="15"/>
      <c r="AE223" s="15"/>
      <c r="AT223" s="264" t="s">
        <v>182</v>
      </c>
      <c r="AU223" s="264" t="s">
        <v>86</v>
      </c>
      <c r="AV223" s="15" t="s">
        <v>159</v>
      </c>
      <c r="AW223" s="15" t="s">
        <v>32</v>
      </c>
      <c r="AX223" s="15" t="s">
        <v>84</v>
      </c>
      <c r="AY223" s="264" t="s">
        <v>152</v>
      </c>
    </row>
    <row r="224" spans="1:65" s="2" customFormat="1" ht="16.5" customHeight="1">
      <c r="A224" s="38"/>
      <c r="B224" s="39"/>
      <c r="C224" s="219" t="s">
        <v>371</v>
      </c>
      <c r="D224" s="219" t="s">
        <v>154</v>
      </c>
      <c r="E224" s="220" t="s">
        <v>372</v>
      </c>
      <c r="F224" s="221" t="s">
        <v>373</v>
      </c>
      <c r="G224" s="222" t="s">
        <v>157</v>
      </c>
      <c r="H224" s="223">
        <v>222</v>
      </c>
      <c r="I224" s="224"/>
      <c r="J224" s="225">
        <f>ROUND(I224*H224,2)</f>
        <v>0</v>
      </c>
      <c r="K224" s="221" t="s">
        <v>158</v>
      </c>
      <c r="L224" s="44"/>
      <c r="M224" s="226" t="s">
        <v>1</v>
      </c>
      <c r="N224" s="227" t="s">
        <v>41</v>
      </c>
      <c r="O224" s="91"/>
      <c r="P224" s="228">
        <f>O224*H224</f>
        <v>0</v>
      </c>
      <c r="Q224" s="228">
        <v>0.46</v>
      </c>
      <c r="R224" s="228">
        <f>Q224*H224</f>
        <v>102.12</v>
      </c>
      <c r="S224" s="228">
        <v>0</v>
      </c>
      <c r="T224" s="229">
        <f>S224*H224</f>
        <v>0</v>
      </c>
      <c r="U224" s="38"/>
      <c r="V224" s="38"/>
      <c r="W224" s="38"/>
      <c r="X224" s="38"/>
      <c r="Y224" s="38"/>
      <c r="Z224" s="38"/>
      <c r="AA224" s="38"/>
      <c r="AB224" s="38"/>
      <c r="AC224" s="38"/>
      <c r="AD224" s="38"/>
      <c r="AE224" s="38"/>
      <c r="AR224" s="230" t="s">
        <v>159</v>
      </c>
      <c r="AT224" s="230" t="s">
        <v>154</v>
      </c>
      <c r="AU224" s="230" t="s">
        <v>86</v>
      </c>
      <c r="AY224" s="17" t="s">
        <v>152</v>
      </c>
      <c r="BE224" s="231">
        <f>IF(N224="základní",J224,0)</f>
        <v>0</v>
      </c>
      <c r="BF224" s="231">
        <f>IF(N224="snížená",J224,0)</f>
        <v>0</v>
      </c>
      <c r="BG224" s="231">
        <f>IF(N224="zákl. přenesená",J224,0)</f>
        <v>0</v>
      </c>
      <c r="BH224" s="231">
        <f>IF(N224="sníž. přenesená",J224,0)</f>
        <v>0</v>
      </c>
      <c r="BI224" s="231">
        <f>IF(N224="nulová",J224,0)</f>
        <v>0</v>
      </c>
      <c r="BJ224" s="17" t="s">
        <v>84</v>
      </c>
      <c r="BK224" s="231">
        <f>ROUND(I224*H224,2)</f>
        <v>0</v>
      </c>
      <c r="BL224" s="17" t="s">
        <v>159</v>
      </c>
      <c r="BM224" s="230" t="s">
        <v>374</v>
      </c>
    </row>
    <row r="225" spans="1:65" s="2" customFormat="1" ht="24.15" customHeight="1">
      <c r="A225" s="38"/>
      <c r="B225" s="39"/>
      <c r="C225" s="219" t="s">
        <v>375</v>
      </c>
      <c r="D225" s="219" t="s">
        <v>154</v>
      </c>
      <c r="E225" s="220" t="s">
        <v>376</v>
      </c>
      <c r="F225" s="221" t="s">
        <v>377</v>
      </c>
      <c r="G225" s="222" t="s">
        <v>157</v>
      </c>
      <c r="H225" s="223">
        <v>310</v>
      </c>
      <c r="I225" s="224"/>
      <c r="J225" s="225">
        <f>ROUND(I225*H225,2)</f>
        <v>0</v>
      </c>
      <c r="K225" s="221" t="s">
        <v>158</v>
      </c>
      <c r="L225" s="44"/>
      <c r="M225" s="226" t="s">
        <v>1</v>
      </c>
      <c r="N225" s="227" t="s">
        <v>41</v>
      </c>
      <c r="O225" s="91"/>
      <c r="P225" s="228">
        <f>O225*H225</f>
        <v>0</v>
      </c>
      <c r="Q225" s="228">
        <v>0.49587</v>
      </c>
      <c r="R225" s="228">
        <f>Q225*H225</f>
        <v>153.7197</v>
      </c>
      <c r="S225" s="228">
        <v>0</v>
      </c>
      <c r="T225" s="229">
        <f>S225*H225</f>
        <v>0</v>
      </c>
      <c r="U225" s="38"/>
      <c r="V225" s="38"/>
      <c r="W225" s="38"/>
      <c r="X225" s="38"/>
      <c r="Y225" s="38"/>
      <c r="Z225" s="38"/>
      <c r="AA225" s="38"/>
      <c r="AB225" s="38"/>
      <c r="AC225" s="38"/>
      <c r="AD225" s="38"/>
      <c r="AE225" s="38"/>
      <c r="AR225" s="230" t="s">
        <v>159</v>
      </c>
      <c r="AT225" s="230" t="s">
        <v>154</v>
      </c>
      <c r="AU225" s="230" t="s">
        <v>86</v>
      </c>
      <c r="AY225" s="17" t="s">
        <v>152</v>
      </c>
      <c r="BE225" s="231">
        <f>IF(N225="základní",J225,0)</f>
        <v>0</v>
      </c>
      <c r="BF225" s="231">
        <f>IF(N225="snížená",J225,0)</f>
        <v>0</v>
      </c>
      <c r="BG225" s="231">
        <f>IF(N225="zákl. přenesená",J225,0)</f>
        <v>0</v>
      </c>
      <c r="BH225" s="231">
        <f>IF(N225="sníž. přenesená",J225,0)</f>
        <v>0</v>
      </c>
      <c r="BI225" s="231">
        <f>IF(N225="nulová",J225,0)</f>
        <v>0</v>
      </c>
      <c r="BJ225" s="17" t="s">
        <v>84</v>
      </c>
      <c r="BK225" s="231">
        <f>ROUND(I225*H225,2)</f>
        <v>0</v>
      </c>
      <c r="BL225" s="17" t="s">
        <v>159</v>
      </c>
      <c r="BM225" s="230" t="s">
        <v>378</v>
      </c>
    </row>
    <row r="226" spans="1:51" s="14" customFormat="1" ht="12">
      <c r="A226" s="14"/>
      <c r="B226" s="244"/>
      <c r="C226" s="245"/>
      <c r="D226" s="234" t="s">
        <v>182</v>
      </c>
      <c r="E226" s="246" t="s">
        <v>1</v>
      </c>
      <c r="F226" s="247" t="s">
        <v>379</v>
      </c>
      <c r="G226" s="245"/>
      <c r="H226" s="246" t="s">
        <v>1</v>
      </c>
      <c r="I226" s="248"/>
      <c r="J226" s="245"/>
      <c r="K226" s="245"/>
      <c r="L226" s="249"/>
      <c r="M226" s="250"/>
      <c r="N226" s="251"/>
      <c r="O226" s="251"/>
      <c r="P226" s="251"/>
      <c r="Q226" s="251"/>
      <c r="R226" s="251"/>
      <c r="S226" s="251"/>
      <c r="T226" s="252"/>
      <c r="U226" s="14"/>
      <c r="V226" s="14"/>
      <c r="W226" s="14"/>
      <c r="X226" s="14"/>
      <c r="Y226" s="14"/>
      <c r="Z226" s="14"/>
      <c r="AA226" s="14"/>
      <c r="AB226" s="14"/>
      <c r="AC226" s="14"/>
      <c r="AD226" s="14"/>
      <c r="AE226" s="14"/>
      <c r="AT226" s="253" t="s">
        <v>182</v>
      </c>
      <c r="AU226" s="253" t="s">
        <v>86</v>
      </c>
      <c r="AV226" s="14" t="s">
        <v>84</v>
      </c>
      <c r="AW226" s="14" t="s">
        <v>32</v>
      </c>
      <c r="AX226" s="14" t="s">
        <v>76</v>
      </c>
      <c r="AY226" s="253" t="s">
        <v>152</v>
      </c>
    </row>
    <row r="227" spans="1:51" s="13" customFormat="1" ht="12">
      <c r="A227" s="13"/>
      <c r="B227" s="232"/>
      <c r="C227" s="233"/>
      <c r="D227" s="234" t="s">
        <v>182</v>
      </c>
      <c r="E227" s="235" t="s">
        <v>1</v>
      </c>
      <c r="F227" s="236" t="s">
        <v>380</v>
      </c>
      <c r="G227" s="233"/>
      <c r="H227" s="237">
        <v>310</v>
      </c>
      <c r="I227" s="238"/>
      <c r="J227" s="233"/>
      <c r="K227" s="233"/>
      <c r="L227" s="239"/>
      <c r="M227" s="240"/>
      <c r="N227" s="241"/>
      <c r="O227" s="241"/>
      <c r="P227" s="241"/>
      <c r="Q227" s="241"/>
      <c r="R227" s="241"/>
      <c r="S227" s="241"/>
      <c r="T227" s="242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T227" s="243" t="s">
        <v>182</v>
      </c>
      <c r="AU227" s="243" t="s">
        <v>86</v>
      </c>
      <c r="AV227" s="13" t="s">
        <v>86</v>
      </c>
      <c r="AW227" s="13" t="s">
        <v>32</v>
      </c>
      <c r="AX227" s="13" t="s">
        <v>84</v>
      </c>
      <c r="AY227" s="243" t="s">
        <v>152</v>
      </c>
    </row>
    <row r="228" spans="1:65" s="2" customFormat="1" ht="24.15" customHeight="1">
      <c r="A228" s="38"/>
      <c r="B228" s="39"/>
      <c r="C228" s="219" t="s">
        <v>381</v>
      </c>
      <c r="D228" s="219" t="s">
        <v>154</v>
      </c>
      <c r="E228" s="220" t="s">
        <v>382</v>
      </c>
      <c r="F228" s="221" t="s">
        <v>383</v>
      </c>
      <c r="G228" s="222" t="s">
        <v>157</v>
      </c>
      <c r="H228" s="223">
        <v>152</v>
      </c>
      <c r="I228" s="224"/>
      <c r="J228" s="225">
        <f>ROUND(I228*H228,2)</f>
        <v>0</v>
      </c>
      <c r="K228" s="221" t="s">
        <v>158</v>
      </c>
      <c r="L228" s="44"/>
      <c r="M228" s="226" t="s">
        <v>1</v>
      </c>
      <c r="N228" s="227" t="s">
        <v>41</v>
      </c>
      <c r="O228" s="91"/>
      <c r="P228" s="228">
        <f>O228*H228</f>
        <v>0</v>
      </c>
      <c r="Q228" s="228">
        <v>0.00071</v>
      </c>
      <c r="R228" s="228">
        <f>Q228*H228</f>
        <v>0.10792</v>
      </c>
      <c r="S228" s="228">
        <v>0</v>
      </c>
      <c r="T228" s="229">
        <f>S228*H228</f>
        <v>0</v>
      </c>
      <c r="U228" s="38"/>
      <c r="V228" s="38"/>
      <c r="W228" s="38"/>
      <c r="X228" s="38"/>
      <c r="Y228" s="38"/>
      <c r="Z228" s="38"/>
      <c r="AA228" s="38"/>
      <c r="AB228" s="38"/>
      <c r="AC228" s="38"/>
      <c r="AD228" s="38"/>
      <c r="AE228" s="38"/>
      <c r="AR228" s="230" t="s">
        <v>159</v>
      </c>
      <c r="AT228" s="230" t="s">
        <v>154</v>
      </c>
      <c r="AU228" s="230" t="s">
        <v>86</v>
      </c>
      <c r="AY228" s="17" t="s">
        <v>152</v>
      </c>
      <c r="BE228" s="231">
        <f>IF(N228="základní",J228,0)</f>
        <v>0</v>
      </c>
      <c r="BF228" s="231">
        <f>IF(N228="snížená",J228,0)</f>
        <v>0</v>
      </c>
      <c r="BG228" s="231">
        <f>IF(N228="zákl. přenesená",J228,0)</f>
        <v>0</v>
      </c>
      <c r="BH228" s="231">
        <f>IF(N228="sníž. přenesená",J228,0)</f>
        <v>0</v>
      </c>
      <c r="BI228" s="231">
        <f>IF(N228="nulová",J228,0)</f>
        <v>0</v>
      </c>
      <c r="BJ228" s="17" t="s">
        <v>84</v>
      </c>
      <c r="BK228" s="231">
        <f>ROUND(I228*H228,2)</f>
        <v>0</v>
      </c>
      <c r="BL228" s="17" t="s">
        <v>159</v>
      </c>
      <c r="BM228" s="230" t="s">
        <v>384</v>
      </c>
    </row>
    <row r="229" spans="1:65" s="2" customFormat="1" ht="33" customHeight="1">
      <c r="A229" s="38"/>
      <c r="B229" s="39"/>
      <c r="C229" s="219" t="s">
        <v>385</v>
      </c>
      <c r="D229" s="219" t="s">
        <v>154</v>
      </c>
      <c r="E229" s="220" t="s">
        <v>386</v>
      </c>
      <c r="F229" s="221" t="s">
        <v>387</v>
      </c>
      <c r="G229" s="222" t="s">
        <v>157</v>
      </c>
      <c r="H229" s="223">
        <v>76</v>
      </c>
      <c r="I229" s="224"/>
      <c r="J229" s="225">
        <f>ROUND(I229*H229,2)</f>
        <v>0</v>
      </c>
      <c r="K229" s="221" t="s">
        <v>158</v>
      </c>
      <c r="L229" s="44"/>
      <c r="M229" s="226" t="s">
        <v>1</v>
      </c>
      <c r="N229" s="227" t="s">
        <v>41</v>
      </c>
      <c r="O229" s="91"/>
      <c r="P229" s="228">
        <f>O229*H229</f>
        <v>0</v>
      </c>
      <c r="Q229" s="228">
        <v>0.10373</v>
      </c>
      <c r="R229" s="228">
        <f>Q229*H229</f>
        <v>7.8834800000000005</v>
      </c>
      <c r="S229" s="228">
        <v>0</v>
      </c>
      <c r="T229" s="229">
        <f>S229*H229</f>
        <v>0</v>
      </c>
      <c r="U229" s="38"/>
      <c r="V229" s="38"/>
      <c r="W229" s="38"/>
      <c r="X229" s="38"/>
      <c r="Y229" s="38"/>
      <c r="Z229" s="38"/>
      <c r="AA229" s="38"/>
      <c r="AB229" s="38"/>
      <c r="AC229" s="38"/>
      <c r="AD229" s="38"/>
      <c r="AE229" s="38"/>
      <c r="AR229" s="230" t="s">
        <v>159</v>
      </c>
      <c r="AT229" s="230" t="s">
        <v>154</v>
      </c>
      <c r="AU229" s="230" t="s">
        <v>86</v>
      </c>
      <c r="AY229" s="17" t="s">
        <v>152</v>
      </c>
      <c r="BE229" s="231">
        <f>IF(N229="základní",J229,0)</f>
        <v>0</v>
      </c>
      <c r="BF229" s="231">
        <f>IF(N229="snížená",J229,0)</f>
        <v>0</v>
      </c>
      <c r="BG229" s="231">
        <f>IF(N229="zákl. přenesená",J229,0)</f>
        <v>0</v>
      </c>
      <c r="BH229" s="231">
        <f>IF(N229="sníž. přenesená",J229,0)</f>
        <v>0</v>
      </c>
      <c r="BI229" s="231">
        <f>IF(N229="nulová",J229,0)</f>
        <v>0</v>
      </c>
      <c r="BJ229" s="17" t="s">
        <v>84</v>
      </c>
      <c r="BK229" s="231">
        <f>ROUND(I229*H229,2)</f>
        <v>0</v>
      </c>
      <c r="BL229" s="17" t="s">
        <v>159</v>
      </c>
      <c r="BM229" s="230" t="s">
        <v>388</v>
      </c>
    </row>
    <row r="230" spans="1:65" s="2" customFormat="1" ht="24.15" customHeight="1">
      <c r="A230" s="38"/>
      <c r="B230" s="39"/>
      <c r="C230" s="219" t="s">
        <v>389</v>
      </c>
      <c r="D230" s="219" t="s">
        <v>154</v>
      </c>
      <c r="E230" s="220" t="s">
        <v>390</v>
      </c>
      <c r="F230" s="221" t="s">
        <v>391</v>
      </c>
      <c r="G230" s="222" t="s">
        <v>157</v>
      </c>
      <c r="H230" s="223">
        <v>76</v>
      </c>
      <c r="I230" s="224"/>
      <c r="J230" s="225">
        <f>ROUND(I230*H230,2)</f>
        <v>0</v>
      </c>
      <c r="K230" s="221" t="s">
        <v>158</v>
      </c>
      <c r="L230" s="44"/>
      <c r="M230" s="226" t="s">
        <v>1</v>
      </c>
      <c r="N230" s="227" t="s">
        <v>41</v>
      </c>
      <c r="O230" s="91"/>
      <c r="P230" s="228">
        <f>O230*H230</f>
        <v>0</v>
      </c>
      <c r="Q230" s="228">
        <v>0.15559</v>
      </c>
      <c r="R230" s="228">
        <f>Q230*H230</f>
        <v>11.82484</v>
      </c>
      <c r="S230" s="228">
        <v>0</v>
      </c>
      <c r="T230" s="229">
        <f>S230*H230</f>
        <v>0</v>
      </c>
      <c r="U230" s="38"/>
      <c r="V230" s="38"/>
      <c r="W230" s="38"/>
      <c r="X230" s="38"/>
      <c r="Y230" s="38"/>
      <c r="Z230" s="38"/>
      <c r="AA230" s="38"/>
      <c r="AB230" s="38"/>
      <c r="AC230" s="38"/>
      <c r="AD230" s="38"/>
      <c r="AE230" s="38"/>
      <c r="AR230" s="230" t="s">
        <v>159</v>
      </c>
      <c r="AT230" s="230" t="s">
        <v>154</v>
      </c>
      <c r="AU230" s="230" t="s">
        <v>86</v>
      </c>
      <c r="AY230" s="17" t="s">
        <v>152</v>
      </c>
      <c r="BE230" s="231">
        <f>IF(N230="základní",J230,0)</f>
        <v>0</v>
      </c>
      <c r="BF230" s="231">
        <f>IF(N230="snížená",J230,0)</f>
        <v>0</v>
      </c>
      <c r="BG230" s="231">
        <f>IF(N230="zákl. přenesená",J230,0)</f>
        <v>0</v>
      </c>
      <c r="BH230" s="231">
        <f>IF(N230="sníž. přenesená",J230,0)</f>
        <v>0</v>
      </c>
      <c r="BI230" s="231">
        <f>IF(N230="nulová",J230,0)</f>
        <v>0</v>
      </c>
      <c r="BJ230" s="17" t="s">
        <v>84</v>
      </c>
      <c r="BK230" s="231">
        <f>ROUND(I230*H230,2)</f>
        <v>0</v>
      </c>
      <c r="BL230" s="17" t="s">
        <v>159</v>
      </c>
      <c r="BM230" s="230" t="s">
        <v>392</v>
      </c>
    </row>
    <row r="231" spans="1:51" s="13" customFormat="1" ht="12">
      <c r="A231" s="13"/>
      <c r="B231" s="232"/>
      <c r="C231" s="233"/>
      <c r="D231" s="234" t="s">
        <v>182</v>
      </c>
      <c r="E231" s="235" t="s">
        <v>1</v>
      </c>
      <c r="F231" s="236" t="s">
        <v>393</v>
      </c>
      <c r="G231" s="233"/>
      <c r="H231" s="237">
        <v>76</v>
      </c>
      <c r="I231" s="238"/>
      <c r="J231" s="233"/>
      <c r="K231" s="233"/>
      <c r="L231" s="239"/>
      <c r="M231" s="240"/>
      <c r="N231" s="241"/>
      <c r="O231" s="241"/>
      <c r="P231" s="241"/>
      <c r="Q231" s="241"/>
      <c r="R231" s="241"/>
      <c r="S231" s="241"/>
      <c r="T231" s="242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T231" s="243" t="s">
        <v>182</v>
      </c>
      <c r="AU231" s="243" t="s">
        <v>86</v>
      </c>
      <c r="AV231" s="13" t="s">
        <v>86</v>
      </c>
      <c r="AW231" s="13" t="s">
        <v>32</v>
      </c>
      <c r="AX231" s="13" t="s">
        <v>84</v>
      </c>
      <c r="AY231" s="243" t="s">
        <v>152</v>
      </c>
    </row>
    <row r="232" spans="1:65" s="2" customFormat="1" ht="76.35" customHeight="1">
      <c r="A232" s="38"/>
      <c r="B232" s="39"/>
      <c r="C232" s="219" t="s">
        <v>394</v>
      </c>
      <c r="D232" s="219" t="s">
        <v>154</v>
      </c>
      <c r="E232" s="220" t="s">
        <v>395</v>
      </c>
      <c r="F232" s="221" t="s">
        <v>396</v>
      </c>
      <c r="G232" s="222" t="s">
        <v>157</v>
      </c>
      <c r="H232" s="223">
        <v>222</v>
      </c>
      <c r="I232" s="224"/>
      <c r="J232" s="225">
        <f>ROUND(I232*H232,2)</f>
        <v>0</v>
      </c>
      <c r="K232" s="221" t="s">
        <v>158</v>
      </c>
      <c r="L232" s="44"/>
      <c r="M232" s="226" t="s">
        <v>1</v>
      </c>
      <c r="N232" s="227" t="s">
        <v>41</v>
      </c>
      <c r="O232" s="91"/>
      <c r="P232" s="228">
        <f>O232*H232</f>
        <v>0</v>
      </c>
      <c r="Q232" s="228">
        <v>0.08922</v>
      </c>
      <c r="R232" s="228">
        <f>Q232*H232</f>
        <v>19.806839999999998</v>
      </c>
      <c r="S232" s="228">
        <v>0</v>
      </c>
      <c r="T232" s="229">
        <f>S232*H232</f>
        <v>0</v>
      </c>
      <c r="U232" s="38"/>
      <c r="V232" s="38"/>
      <c r="W232" s="38"/>
      <c r="X232" s="38"/>
      <c r="Y232" s="38"/>
      <c r="Z232" s="38"/>
      <c r="AA232" s="38"/>
      <c r="AB232" s="38"/>
      <c r="AC232" s="38"/>
      <c r="AD232" s="38"/>
      <c r="AE232" s="38"/>
      <c r="AR232" s="230" t="s">
        <v>159</v>
      </c>
      <c r="AT232" s="230" t="s">
        <v>154</v>
      </c>
      <c r="AU232" s="230" t="s">
        <v>86</v>
      </c>
      <c r="AY232" s="17" t="s">
        <v>152</v>
      </c>
      <c r="BE232" s="231">
        <f>IF(N232="základní",J232,0)</f>
        <v>0</v>
      </c>
      <c r="BF232" s="231">
        <f>IF(N232="snížená",J232,0)</f>
        <v>0</v>
      </c>
      <c r="BG232" s="231">
        <f>IF(N232="zákl. přenesená",J232,0)</f>
        <v>0</v>
      </c>
      <c r="BH232" s="231">
        <f>IF(N232="sníž. přenesená",J232,0)</f>
        <v>0</v>
      </c>
      <c r="BI232" s="231">
        <f>IF(N232="nulová",J232,0)</f>
        <v>0</v>
      </c>
      <c r="BJ232" s="17" t="s">
        <v>84</v>
      </c>
      <c r="BK232" s="231">
        <f>ROUND(I232*H232,2)</f>
        <v>0</v>
      </c>
      <c r="BL232" s="17" t="s">
        <v>159</v>
      </c>
      <c r="BM232" s="230" t="s">
        <v>397</v>
      </c>
    </row>
    <row r="233" spans="1:51" s="13" customFormat="1" ht="12">
      <c r="A233" s="13"/>
      <c r="B233" s="232"/>
      <c r="C233" s="233"/>
      <c r="D233" s="234" t="s">
        <v>182</v>
      </c>
      <c r="E233" s="235" t="s">
        <v>1</v>
      </c>
      <c r="F233" s="236" t="s">
        <v>398</v>
      </c>
      <c r="G233" s="233"/>
      <c r="H233" s="237">
        <v>194</v>
      </c>
      <c r="I233" s="238"/>
      <c r="J233" s="233"/>
      <c r="K233" s="233"/>
      <c r="L233" s="239"/>
      <c r="M233" s="240"/>
      <c r="N233" s="241"/>
      <c r="O233" s="241"/>
      <c r="P233" s="241"/>
      <c r="Q233" s="241"/>
      <c r="R233" s="241"/>
      <c r="S233" s="241"/>
      <c r="T233" s="242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T233" s="243" t="s">
        <v>182</v>
      </c>
      <c r="AU233" s="243" t="s">
        <v>86</v>
      </c>
      <c r="AV233" s="13" t="s">
        <v>86</v>
      </c>
      <c r="AW233" s="13" t="s">
        <v>32</v>
      </c>
      <c r="AX233" s="13" t="s">
        <v>76</v>
      </c>
      <c r="AY233" s="243" t="s">
        <v>152</v>
      </c>
    </row>
    <row r="234" spans="1:51" s="13" customFormat="1" ht="12">
      <c r="A234" s="13"/>
      <c r="B234" s="232"/>
      <c r="C234" s="233"/>
      <c r="D234" s="234" t="s">
        <v>182</v>
      </c>
      <c r="E234" s="235" t="s">
        <v>1</v>
      </c>
      <c r="F234" s="236" t="s">
        <v>399</v>
      </c>
      <c r="G234" s="233"/>
      <c r="H234" s="237">
        <v>10</v>
      </c>
      <c r="I234" s="238"/>
      <c r="J234" s="233"/>
      <c r="K234" s="233"/>
      <c r="L234" s="239"/>
      <c r="M234" s="240"/>
      <c r="N234" s="241"/>
      <c r="O234" s="241"/>
      <c r="P234" s="241"/>
      <c r="Q234" s="241"/>
      <c r="R234" s="241"/>
      <c r="S234" s="241"/>
      <c r="T234" s="242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T234" s="243" t="s">
        <v>182</v>
      </c>
      <c r="AU234" s="243" t="s">
        <v>86</v>
      </c>
      <c r="AV234" s="13" t="s">
        <v>86</v>
      </c>
      <c r="AW234" s="13" t="s">
        <v>32</v>
      </c>
      <c r="AX234" s="13" t="s">
        <v>76</v>
      </c>
      <c r="AY234" s="243" t="s">
        <v>152</v>
      </c>
    </row>
    <row r="235" spans="1:51" s="13" customFormat="1" ht="12">
      <c r="A235" s="13"/>
      <c r="B235" s="232"/>
      <c r="C235" s="233"/>
      <c r="D235" s="234" t="s">
        <v>182</v>
      </c>
      <c r="E235" s="235" t="s">
        <v>1</v>
      </c>
      <c r="F235" s="236" t="s">
        <v>400</v>
      </c>
      <c r="G235" s="233"/>
      <c r="H235" s="237">
        <v>10</v>
      </c>
      <c r="I235" s="238"/>
      <c r="J235" s="233"/>
      <c r="K235" s="233"/>
      <c r="L235" s="239"/>
      <c r="M235" s="240"/>
      <c r="N235" s="241"/>
      <c r="O235" s="241"/>
      <c r="P235" s="241"/>
      <c r="Q235" s="241"/>
      <c r="R235" s="241"/>
      <c r="S235" s="241"/>
      <c r="T235" s="242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T235" s="243" t="s">
        <v>182</v>
      </c>
      <c r="AU235" s="243" t="s">
        <v>86</v>
      </c>
      <c r="AV235" s="13" t="s">
        <v>86</v>
      </c>
      <c r="AW235" s="13" t="s">
        <v>32</v>
      </c>
      <c r="AX235" s="13" t="s">
        <v>76</v>
      </c>
      <c r="AY235" s="243" t="s">
        <v>152</v>
      </c>
    </row>
    <row r="236" spans="1:51" s="13" customFormat="1" ht="12">
      <c r="A236" s="13"/>
      <c r="B236" s="232"/>
      <c r="C236" s="233"/>
      <c r="D236" s="234" t="s">
        <v>182</v>
      </c>
      <c r="E236" s="235" t="s">
        <v>1</v>
      </c>
      <c r="F236" s="236" t="s">
        <v>401</v>
      </c>
      <c r="G236" s="233"/>
      <c r="H236" s="237">
        <v>8</v>
      </c>
      <c r="I236" s="238"/>
      <c r="J236" s="233"/>
      <c r="K236" s="233"/>
      <c r="L236" s="239"/>
      <c r="M236" s="240"/>
      <c r="N236" s="241"/>
      <c r="O236" s="241"/>
      <c r="P236" s="241"/>
      <c r="Q236" s="241"/>
      <c r="R236" s="241"/>
      <c r="S236" s="241"/>
      <c r="T236" s="242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T236" s="243" t="s">
        <v>182</v>
      </c>
      <c r="AU236" s="243" t="s">
        <v>86</v>
      </c>
      <c r="AV236" s="13" t="s">
        <v>86</v>
      </c>
      <c r="AW236" s="13" t="s">
        <v>32</v>
      </c>
      <c r="AX236" s="13" t="s">
        <v>76</v>
      </c>
      <c r="AY236" s="243" t="s">
        <v>152</v>
      </c>
    </row>
    <row r="237" spans="1:51" s="15" customFormat="1" ht="12">
      <c r="A237" s="15"/>
      <c r="B237" s="254"/>
      <c r="C237" s="255"/>
      <c r="D237" s="234" t="s">
        <v>182</v>
      </c>
      <c r="E237" s="256" t="s">
        <v>1</v>
      </c>
      <c r="F237" s="257" t="s">
        <v>225</v>
      </c>
      <c r="G237" s="255"/>
      <c r="H237" s="258">
        <v>222</v>
      </c>
      <c r="I237" s="259"/>
      <c r="J237" s="255"/>
      <c r="K237" s="255"/>
      <c r="L237" s="260"/>
      <c r="M237" s="261"/>
      <c r="N237" s="262"/>
      <c r="O237" s="262"/>
      <c r="P237" s="262"/>
      <c r="Q237" s="262"/>
      <c r="R237" s="262"/>
      <c r="S237" s="262"/>
      <c r="T237" s="263"/>
      <c r="U237" s="15"/>
      <c r="V237" s="15"/>
      <c r="W237" s="15"/>
      <c r="X237" s="15"/>
      <c r="Y237" s="15"/>
      <c r="Z237" s="15"/>
      <c r="AA237" s="15"/>
      <c r="AB237" s="15"/>
      <c r="AC237" s="15"/>
      <c r="AD237" s="15"/>
      <c r="AE237" s="15"/>
      <c r="AT237" s="264" t="s">
        <v>182</v>
      </c>
      <c r="AU237" s="264" t="s">
        <v>86</v>
      </c>
      <c r="AV237" s="15" t="s">
        <v>159</v>
      </c>
      <c r="AW237" s="15" t="s">
        <v>32</v>
      </c>
      <c r="AX237" s="15" t="s">
        <v>84</v>
      </c>
      <c r="AY237" s="264" t="s">
        <v>152</v>
      </c>
    </row>
    <row r="238" spans="1:65" s="2" customFormat="1" ht="16.5" customHeight="1">
      <c r="A238" s="38"/>
      <c r="B238" s="39"/>
      <c r="C238" s="265" t="s">
        <v>402</v>
      </c>
      <c r="D238" s="265" t="s">
        <v>296</v>
      </c>
      <c r="E238" s="266" t="s">
        <v>403</v>
      </c>
      <c r="F238" s="267" t="s">
        <v>404</v>
      </c>
      <c r="G238" s="268" t="s">
        <v>157</v>
      </c>
      <c r="H238" s="269">
        <v>233.1</v>
      </c>
      <c r="I238" s="270"/>
      <c r="J238" s="271">
        <f>ROUND(I238*H238,2)</f>
        <v>0</v>
      </c>
      <c r="K238" s="267" t="s">
        <v>1</v>
      </c>
      <c r="L238" s="272"/>
      <c r="M238" s="273" t="s">
        <v>1</v>
      </c>
      <c r="N238" s="274" t="s">
        <v>41</v>
      </c>
      <c r="O238" s="91"/>
      <c r="P238" s="228">
        <f>O238*H238</f>
        <v>0</v>
      </c>
      <c r="Q238" s="228">
        <v>0.113</v>
      </c>
      <c r="R238" s="228">
        <f>Q238*H238</f>
        <v>26.3403</v>
      </c>
      <c r="S238" s="228">
        <v>0</v>
      </c>
      <c r="T238" s="229">
        <f>S238*H238</f>
        <v>0</v>
      </c>
      <c r="U238" s="38"/>
      <c r="V238" s="38"/>
      <c r="W238" s="38"/>
      <c r="X238" s="38"/>
      <c r="Y238" s="38"/>
      <c r="Z238" s="38"/>
      <c r="AA238" s="38"/>
      <c r="AB238" s="38"/>
      <c r="AC238" s="38"/>
      <c r="AD238" s="38"/>
      <c r="AE238" s="38"/>
      <c r="AR238" s="230" t="s">
        <v>184</v>
      </c>
      <c r="AT238" s="230" t="s">
        <v>296</v>
      </c>
      <c r="AU238" s="230" t="s">
        <v>86</v>
      </c>
      <c r="AY238" s="17" t="s">
        <v>152</v>
      </c>
      <c r="BE238" s="231">
        <f>IF(N238="základní",J238,0)</f>
        <v>0</v>
      </c>
      <c r="BF238" s="231">
        <f>IF(N238="snížená",J238,0)</f>
        <v>0</v>
      </c>
      <c r="BG238" s="231">
        <f>IF(N238="zákl. přenesená",J238,0)</f>
        <v>0</v>
      </c>
      <c r="BH238" s="231">
        <f>IF(N238="sníž. přenesená",J238,0)</f>
        <v>0</v>
      </c>
      <c r="BI238" s="231">
        <f>IF(N238="nulová",J238,0)</f>
        <v>0</v>
      </c>
      <c r="BJ238" s="17" t="s">
        <v>84</v>
      </c>
      <c r="BK238" s="231">
        <f>ROUND(I238*H238,2)</f>
        <v>0</v>
      </c>
      <c r="BL238" s="17" t="s">
        <v>159</v>
      </c>
      <c r="BM238" s="230" t="s">
        <v>405</v>
      </c>
    </row>
    <row r="239" spans="1:51" s="13" customFormat="1" ht="12">
      <c r="A239" s="13"/>
      <c r="B239" s="232"/>
      <c r="C239" s="233"/>
      <c r="D239" s="234" t="s">
        <v>182</v>
      </c>
      <c r="E239" s="233"/>
      <c r="F239" s="236" t="s">
        <v>406</v>
      </c>
      <c r="G239" s="233"/>
      <c r="H239" s="237">
        <v>233.1</v>
      </c>
      <c r="I239" s="238"/>
      <c r="J239" s="233"/>
      <c r="K239" s="233"/>
      <c r="L239" s="239"/>
      <c r="M239" s="240"/>
      <c r="N239" s="241"/>
      <c r="O239" s="241"/>
      <c r="P239" s="241"/>
      <c r="Q239" s="241"/>
      <c r="R239" s="241"/>
      <c r="S239" s="241"/>
      <c r="T239" s="242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T239" s="243" t="s">
        <v>182</v>
      </c>
      <c r="AU239" s="243" t="s">
        <v>86</v>
      </c>
      <c r="AV239" s="13" t="s">
        <v>86</v>
      </c>
      <c r="AW239" s="13" t="s">
        <v>4</v>
      </c>
      <c r="AX239" s="13" t="s">
        <v>84</v>
      </c>
      <c r="AY239" s="243" t="s">
        <v>152</v>
      </c>
    </row>
    <row r="240" spans="1:65" s="2" customFormat="1" ht="16.5" customHeight="1">
      <c r="A240" s="38"/>
      <c r="B240" s="39"/>
      <c r="C240" s="265" t="s">
        <v>407</v>
      </c>
      <c r="D240" s="265" t="s">
        <v>296</v>
      </c>
      <c r="E240" s="266" t="s">
        <v>408</v>
      </c>
      <c r="F240" s="267" t="s">
        <v>409</v>
      </c>
      <c r="G240" s="268" t="s">
        <v>157</v>
      </c>
      <c r="H240" s="269">
        <v>10.5</v>
      </c>
      <c r="I240" s="270"/>
      <c r="J240" s="271">
        <f>ROUND(I240*H240,2)</f>
        <v>0</v>
      </c>
      <c r="K240" s="267" t="s">
        <v>1</v>
      </c>
      <c r="L240" s="272"/>
      <c r="M240" s="273" t="s">
        <v>1</v>
      </c>
      <c r="N240" s="274" t="s">
        <v>41</v>
      </c>
      <c r="O240" s="91"/>
      <c r="P240" s="228">
        <f>O240*H240</f>
        <v>0</v>
      </c>
      <c r="Q240" s="228">
        <v>0.113</v>
      </c>
      <c r="R240" s="228">
        <f>Q240*H240</f>
        <v>1.1865</v>
      </c>
      <c r="S240" s="228">
        <v>0</v>
      </c>
      <c r="T240" s="229">
        <f>S240*H240</f>
        <v>0</v>
      </c>
      <c r="U240" s="38"/>
      <c r="V240" s="38"/>
      <c r="W240" s="38"/>
      <c r="X240" s="38"/>
      <c r="Y240" s="38"/>
      <c r="Z240" s="38"/>
      <c r="AA240" s="38"/>
      <c r="AB240" s="38"/>
      <c r="AC240" s="38"/>
      <c r="AD240" s="38"/>
      <c r="AE240" s="38"/>
      <c r="AR240" s="230" t="s">
        <v>184</v>
      </c>
      <c r="AT240" s="230" t="s">
        <v>296</v>
      </c>
      <c r="AU240" s="230" t="s">
        <v>86</v>
      </c>
      <c r="AY240" s="17" t="s">
        <v>152</v>
      </c>
      <c r="BE240" s="231">
        <f>IF(N240="základní",J240,0)</f>
        <v>0</v>
      </c>
      <c r="BF240" s="231">
        <f>IF(N240="snížená",J240,0)</f>
        <v>0</v>
      </c>
      <c r="BG240" s="231">
        <f>IF(N240="zákl. přenesená",J240,0)</f>
        <v>0</v>
      </c>
      <c r="BH240" s="231">
        <f>IF(N240="sníž. přenesená",J240,0)</f>
        <v>0</v>
      </c>
      <c r="BI240" s="231">
        <f>IF(N240="nulová",J240,0)</f>
        <v>0</v>
      </c>
      <c r="BJ240" s="17" t="s">
        <v>84</v>
      </c>
      <c r="BK240" s="231">
        <f>ROUND(I240*H240,2)</f>
        <v>0</v>
      </c>
      <c r="BL240" s="17" t="s">
        <v>159</v>
      </c>
      <c r="BM240" s="230" t="s">
        <v>410</v>
      </c>
    </row>
    <row r="241" spans="1:51" s="13" customFormat="1" ht="12">
      <c r="A241" s="13"/>
      <c r="B241" s="232"/>
      <c r="C241" s="233"/>
      <c r="D241" s="234" t="s">
        <v>182</v>
      </c>
      <c r="E241" s="233"/>
      <c r="F241" s="236" t="s">
        <v>411</v>
      </c>
      <c r="G241" s="233"/>
      <c r="H241" s="237">
        <v>10.5</v>
      </c>
      <c r="I241" s="238"/>
      <c r="J241" s="233"/>
      <c r="K241" s="233"/>
      <c r="L241" s="239"/>
      <c r="M241" s="240"/>
      <c r="N241" s="241"/>
      <c r="O241" s="241"/>
      <c r="P241" s="241"/>
      <c r="Q241" s="241"/>
      <c r="R241" s="241"/>
      <c r="S241" s="241"/>
      <c r="T241" s="242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T241" s="243" t="s">
        <v>182</v>
      </c>
      <c r="AU241" s="243" t="s">
        <v>86</v>
      </c>
      <c r="AV241" s="13" t="s">
        <v>86</v>
      </c>
      <c r="AW241" s="13" t="s">
        <v>4</v>
      </c>
      <c r="AX241" s="13" t="s">
        <v>84</v>
      </c>
      <c r="AY241" s="243" t="s">
        <v>152</v>
      </c>
    </row>
    <row r="242" spans="1:65" s="2" customFormat="1" ht="24.15" customHeight="1">
      <c r="A242" s="38"/>
      <c r="B242" s="39"/>
      <c r="C242" s="265" t="s">
        <v>412</v>
      </c>
      <c r="D242" s="265" t="s">
        <v>296</v>
      </c>
      <c r="E242" s="266" t="s">
        <v>413</v>
      </c>
      <c r="F242" s="267" t="s">
        <v>414</v>
      </c>
      <c r="G242" s="268" t="s">
        <v>157</v>
      </c>
      <c r="H242" s="269">
        <v>10.5</v>
      </c>
      <c r="I242" s="270"/>
      <c r="J242" s="271">
        <f>ROUND(I242*H242,2)</f>
        <v>0</v>
      </c>
      <c r="K242" s="267" t="s">
        <v>1</v>
      </c>
      <c r="L242" s="272"/>
      <c r="M242" s="273" t="s">
        <v>1</v>
      </c>
      <c r="N242" s="274" t="s">
        <v>41</v>
      </c>
      <c r="O242" s="91"/>
      <c r="P242" s="228">
        <f>O242*H242</f>
        <v>0</v>
      </c>
      <c r="Q242" s="228">
        <v>0.13</v>
      </c>
      <c r="R242" s="228">
        <f>Q242*H242</f>
        <v>1.365</v>
      </c>
      <c r="S242" s="228">
        <v>0</v>
      </c>
      <c r="T242" s="229">
        <f>S242*H242</f>
        <v>0</v>
      </c>
      <c r="U242" s="38"/>
      <c r="V242" s="38"/>
      <c r="W242" s="38"/>
      <c r="X242" s="38"/>
      <c r="Y242" s="38"/>
      <c r="Z242" s="38"/>
      <c r="AA242" s="38"/>
      <c r="AB242" s="38"/>
      <c r="AC242" s="38"/>
      <c r="AD242" s="38"/>
      <c r="AE242" s="38"/>
      <c r="AR242" s="230" t="s">
        <v>184</v>
      </c>
      <c r="AT242" s="230" t="s">
        <v>296</v>
      </c>
      <c r="AU242" s="230" t="s">
        <v>86</v>
      </c>
      <c r="AY242" s="17" t="s">
        <v>152</v>
      </c>
      <c r="BE242" s="231">
        <f>IF(N242="základní",J242,0)</f>
        <v>0</v>
      </c>
      <c r="BF242" s="231">
        <f>IF(N242="snížená",J242,0)</f>
        <v>0</v>
      </c>
      <c r="BG242" s="231">
        <f>IF(N242="zákl. přenesená",J242,0)</f>
        <v>0</v>
      </c>
      <c r="BH242" s="231">
        <f>IF(N242="sníž. přenesená",J242,0)</f>
        <v>0</v>
      </c>
      <c r="BI242" s="231">
        <f>IF(N242="nulová",J242,0)</f>
        <v>0</v>
      </c>
      <c r="BJ242" s="17" t="s">
        <v>84</v>
      </c>
      <c r="BK242" s="231">
        <f>ROUND(I242*H242,2)</f>
        <v>0</v>
      </c>
      <c r="BL242" s="17" t="s">
        <v>159</v>
      </c>
      <c r="BM242" s="230" t="s">
        <v>415</v>
      </c>
    </row>
    <row r="243" spans="1:51" s="13" customFormat="1" ht="12">
      <c r="A243" s="13"/>
      <c r="B243" s="232"/>
      <c r="C243" s="233"/>
      <c r="D243" s="234" t="s">
        <v>182</v>
      </c>
      <c r="E243" s="233"/>
      <c r="F243" s="236" t="s">
        <v>411</v>
      </c>
      <c r="G243" s="233"/>
      <c r="H243" s="237">
        <v>10.5</v>
      </c>
      <c r="I243" s="238"/>
      <c r="J243" s="233"/>
      <c r="K243" s="233"/>
      <c r="L243" s="239"/>
      <c r="M243" s="240"/>
      <c r="N243" s="241"/>
      <c r="O243" s="241"/>
      <c r="P243" s="241"/>
      <c r="Q243" s="241"/>
      <c r="R243" s="241"/>
      <c r="S243" s="241"/>
      <c r="T243" s="242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T243" s="243" t="s">
        <v>182</v>
      </c>
      <c r="AU243" s="243" t="s">
        <v>86</v>
      </c>
      <c r="AV243" s="13" t="s">
        <v>86</v>
      </c>
      <c r="AW243" s="13" t="s">
        <v>4</v>
      </c>
      <c r="AX243" s="13" t="s">
        <v>84</v>
      </c>
      <c r="AY243" s="243" t="s">
        <v>152</v>
      </c>
    </row>
    <row r="244" spans="1:65" s="2" customFormat="1" ht="24.15" customHeight="1">
      <c r="A244" s="38"/>
      <c r="B244" s="39"/>
      <c r="C244" s="265" t="s">
        <v>416</v>
      </c>
      <c r="D244" s="265" t="s">
        <v>296</v>
      </c>
      <c r="E244" s="266" t="s">
        <v>417</v>
      </c>
      <c r="F244" s="267" t="s">
        <v>418</v>
      </c>
      <c r="G244" s="268" t="s">
        <v>157</v>
      </c>
      <c r="H244" s="269">
        <v>8.4</v>
      </c>
      <c r="I244" s="270"/>
      <c r="J244" s="271">
        <f>ROUND(I244*H244,2)</f>
        <v>0</v>
      </c>
      <c r="K244" s="267" t="s">
        <v>1</v>
      </c>
      <c r="L244" s="272"/>
      <c r="M244" s="273" t="s">
        <v>1</v>
      </c>
      <c r="N244" s="274" t="s">
        <v>41</v>
      </c>
      <c r="O244" s="91"/>
      <c r="P244" s="228">
        <f>O244*H244</f>
        <v>0</v>
      </c>
      <c r="Q244" s="228">
        <v>0.131</v>
      </c>
      <c r="R244" s="228">
        <f>Q244*H244</f>
        <v>1.1004</v>
      </c>
      <c r="S244" s="228">
        <v>0</v>
      </c>
      <c r="T244" s="229">
        <f>S244*H244</f>
        <v>0</v>
      </c>
      <c r="U244" s="38"/>
      <c r="V244" s="38"/>
      <c r="W244" s="38"/>
      <c r="X244" s="38"/>
      <c r="Y244" s="38"/>
      <c r="Z244" s="38"/>
      <c r="AA244" s="38"/>
      <c r="AB244" s="38"/>
      <c r="AC244" s="38"/>
      <c r="AD244" s="38"/>
      <c r="AE244" s="38"/>
      <c r="AR244" s="230" t="s">
        <v>184</v>
      </c>
      <c r="AT244" s="230" t="s">
        <v>296</v>
      </c>
      <c r="AU244" s="230" t="s">
        <v>86</v>
      </c>
      <c r="AY244" s="17" t="s">
        <v>152</v>
      </c>
      <c r="BE244" s="231">
        <f>IF(N244="základní",J244,0)</f>
        <v>0</v>
      </c>
      <c r="BF244" s="231">
        <f>IF(N244="snížená",J244,0)</f>
        <v>0</v>
      </c>
      <c r="BG244" s="231">
        <f>IF(N244="zákl. přenesená",J244,0)</f>
        <v>0</v>
      </c>
      <c r="BH244" s="231">
        <f>IF(N244="sníž. přenesená",J244,0)</f>
        <v>0</v>
      </c>
      <c r="BI244" s="231">
        <f>IF(N244="nulová",J244,0)</f>
        <v>0</v>
      </c>
      <c r="BJ244" s="17" t="s">
        <v>84</v>
      </c>
      <c r="BK244" s="231">
        <f>ROUND(I244*H244,2)</f>
        <v>0</v>
      </c>
      <c r="BL244" s="17" t="s">
        <v>159</v>
      </c>
      <c r="BM244" s="230" t="s">
        <v>419</v>
      </c>
    </row>
    <row r="245" spans="1:51" s="13" customFormat="1" ht="12">
      <c r="A245" s="13"/>
      <c r="B245" s="232"/>
      <c r="C245" s="233"/>
      <c r="D245" s="234" t="s">
        <v>182</v>
      </c>
      <c r="E245" s="233"/>
      <c r="F245" s="236" t="s">
        <v>420</v>
      </c>
      <c r="G245" s="233"/>
      <c r="H245" s="237">
        <v>8.4</v>
      </c>
      <c r="I245" s="238"/>
      <c r="J245" s="233"/>
      <c r="K245" s="233"/>
      <c r="L245" s="239"/>
      <c r="M245" s="240"/>
      <c r="N245" s="241"/>
      <c r="O245" s="241"/>
      <c r="P245" s="241"/>
      <c r="Q245" s="241"/>
      <c r="R245" s="241"/>
      <c r="S245" s="241"/>
      <c r="T245" s="242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T245" s="243" t="s">
        <v>182</v>
      </c>
      <c r="AU245" s="243" t="s">
        <v>86</v>
      </c>
      <c r="AV245" s="13" t="s">
        <v>86</v>
      </c>
      <c r="AW245" s="13" t="s">
        <v>4</v>
      </c>
      <c r="AX245" s="13" t="s">
        <v>84</v>
      </c>
      <c r="AY245" s="243" t="s">
        <v>152</v>
      </c>
    </row>
    <row r="246" spans="1:65" s="2" customFormat="1" ht="33" customHeight="1">
      <c r="A246" s="38"/>
      <c r="B246" s="39"/>
      <c r="C246" s="219" t="s">
        <v>421</v>
      </c>
      <c r="D246" s="219" t="s">
        <v>154</v>
      </c>
      <c r="E246" s="220" t="s">
        <v>422</v>
      </c>
      <c r="F246" s="221" t="s">
        <v>423</v>
      </c>
      <c r="G246" s="222" t="s">
        <v>157</v>
      </c>
      <c r="H246" s="223">
        <v>28</v>
      </c>
      <c r="I246" s="224"/>
      <c r="J246" s="225">
        <f>ROUND(I246*H246,2)</f>
        <v>0</v>
      </c>
      <c r="K246" s="221" t="s">
        <v>158</v>
      </c>
      <c r="L246" s="44"/>
      <c r="M246" s="226" t="s">
        <v>1</v>
      </c>
      <c r="N246" s="227" t="s">
        <v>41</v>
      </c>
      <c r="O246" s="91"/>
      <c r="P246" s="228">
        <f>O246*H246</f>
        <v>0</v>
      </c>
      <c r="Q246" s="228">
        <v>0</v>
      </c>
      <c r="R246" s="228">
        <f>Q246*H246</f>
        <v>0</v>
      </c>
      <c r="S246" s="228">
        <v>0</v>
      </c>
      <c r="T246" s="229">
        <f>S246*H246</f>
        <v>0</v>
      </c>
      <c r="U246" s="38"/>
      <c r="V246" s="38"/>
      <c r="W246" s="38"/>
      <c r="X246" s="38"/>
      <c r="Y246" s="38"/>
      <c r="Z246" s="38"/>
      <c r="AA246" s="38"/>
      <c r="AB246" s="38"/>
      <c r="AC246" s="38"/>
      <c r="AD246" s="38"/>
      <c r="AE246" s="38"/>
      <c r="AR246" s="230" t="s">
        <v>159</v>
      </c>
      <c r="AT246" s="230" t="s">
        <v>154</v>
      </c>
      <c r="AU246" s="230" t="s">
        <v>86</v>
      </c>
      <c r="AY246" s="17" t="s">
        <v>152</v>
      </c>
      <c r="BE246" s="231">
        <f>IF(N246="základní",J246,0)</f>
        <v>0</v>
      </c>
      <c r="BF246" s="231">
        <f>IF(N246="snížená",J246,0)</f>
        <v>0</v>
      </c>
      <c r="BG246" s="231">
        <f>IF(N246="zákl. přenesená",J246,0)</f>
        <v>0</v>
      </c>
      <c r="BH246" s="231">
        <f>IF(N246="sníž. přenesená",J246,0)</f>
        <v>0</v>
      </c>
      <c r="BI246" s="231">
        <f>IF(N246="nulová",J246,0)</f>
        <v>0</v>
      </c>
      <c r="BJ246" s="17" t="s">
        <v>84</v>
      </c>
      <c r="BK246" s="231">
        <f>ROUND(I246*H246,2)</f>
        <v>0</v>
      </c>
      <c r="BL246" s="17" t="s">
        <v>159</v>
      </c>
      <c r="BM246" s="230" t="s">
        <v>424</v>
      </c>
    </row>
    <row r="247" spans="1:51" s="13" customFormat="1" ht="12">
      <c r="A247" s="13"/>
      <c r="B247" s="232"/>
      <c r="C247" s="233"/>
      <c r="D247" s="234" t="s">
        <v>182</v>
      </c>
      <c r="E247" s="235" t="s">
        <v>1</v>
      </c>
      <c r="F247" s="236" t="s">
        <v>425</v>
      </c>
      <c r="G247" s="233"/>
      <c r="H247" s="237">
        <v>28</v>
      </c>
      <c r="I247" s="238"/>
      <c r="J247" s="233"/>
      <c r="K247" s="233"/>
      <c r="L247" s="239"/>
      <c r="M247" s="240"/>
      <c r="N247" s="241"/>
      <c r="O247" s="241"/>
      <c r="P247" s="241"/>
      <c r="Q247" s="241"/>
      <c r="R247" s="241"/>
      <c r="S247" s="241"/>
      <c r="T247" s="242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T247" s="243" t="s">
        <v>182</v>
      </c>
      <c r="AU247" s="243" t="s">
        <v>86</v>
      </c>
      <c r="AV247" s="13" t="s">
        <v>86</v>
      </c>
      <c r="AW247" s="13" t="s">
        <v>32</v>
      </c>
      <c r="AX247" s="13" t="s">
        <v>84</v>
      </c>
      <c r="AY247" s="243" t="s">
        <v>152</v>
      </c>
    </row>
    <row r="248" spans="1:65" s="2" customFormat="1" ht="76.35" customHeight="1">
      <c r="A248" s="38"/>
      <c r="B248" s="39"/>
      <c r="C248" s="219" t="s">
        <v>426</v>
      </c>
      <c r="D248" s="219" t="s">
        <v>154</v>
      </c>
      <c r="E248" s="220" t="s">
        <v>427</v>
      </c>
      <c r="F248" s="221" t="s">
        <v>428</v>
      </c>
      <c r="G248" s="222" t="s">
        <v>157</v>
      </c>
      <c r="H248" s="223">
        <v>155</v>
      </c>
      <c r="I248" s="224"/>
      <c r="J248" s="225">
        <f>ROUND(I248*H248,2)</f>
        <v>0</v>
      </c>
      <c r="K248" s="221" t="s">
        <v>158</v>
      </c>
      <c r="L248" s="44"/>
      <c r="M248" s="226" t="s">
        <v>1</v>
      </c>
      <c r="N248" s="227" t="s">
        <v>41</v>
      </c>
      <c r="O248" s="91"/>
      <c r="P248" s="228">
        <f>O248*H248</f>
        <v>0</v>
      </c>
      <c r="Q248" s="228">
        <v>0.11162</v>
      </c>
      <c r="R248" s="228">
        <f>Q248*H248</f>
        <v>17.301099999999998</v>
      </c>
      <c r="S248" s="228">
        <v>0</v>
      </c>
      <c r="T248" s="229">
        <f>S248*H248</f>
        <v>0</v>
      </c>
      <c r="U248" s="38"/>
      <c r="V248" s="38"/>
      <c r="W248" s="38"/>
      <c r="X248" s="38"/>
      <c r="Y248" s="38"/>
      <c r="Z248" s="38"/>
      <c r="AA248" s="38"/>
      <c r="AB248" s="38"/>
      <c r="AC248" s="38"/>
      <c r="AD248" s="38"/>
      <c r="AE248" s="38"/>
      <c r="AR248" s="230" t="s">
        <v>159</v>
      </c>
      <c r="AT248" s="230" t="s">
        <v>154</v>
      </c>
      <c r="AU248" s="230" t="s">
        <v>86</v>
      </c>
      <c r="AY248" s="17" t="s">
        <v>152</v>
      </c>
      <c r="BE248" s="231">
        <f>IF(N248="základní",J248,0)</f>
        <v>0</v>
      </c>
      <c r="BF248" s="231">
        <f>IF(N248="snížená",J248,0)</f>
        <v>0</v>
      </c>
      <c r="BG248" s="231">
        <f>IF(N248="zákl. přenesená",J248,0)</f>
        <v>0</v>
      </c>
      <c r="BH248" s="231">
        <f>IF(N248="sníž. přenesená",J248,0)</f>
        <v>0</v>
      </c>
      <c r="BI248" s="231">
        <f>IF(N248="nulová",J248,0)</f>
        <v>0</v>
      </c>
      <c r="BJ248" s="17" t="s">
        <v>84</v>
      </c>
      <c r="BK248" s="231">
        <f>ROUND(I248*H248,2)</f>
        <v>0</v>
      </c>
      <c r="BL248" s="17" t="s">
        <v>159</v>
      </c>
      <c r="BM248" s="230" t="s">
        <v>429</v>
      </c>
    </row>
    <row r="249" spans="1:51" s="13" customFormat="1" ht="12">
      <c r="A249" s="13"/>
      <c r="B249" s="232"/>
      <c r="C249" s="233"/>
      <c r="D249" s="234" t="s">
        <v>182</v>
      </c>
      <c r="E249" s="235" t="s">
        <v>1</v>
      </c>
      <c r="F249" s="236" t="s">
        <v>430</v>
      </c>
      <c r="G249" s="233"/>
      <c r="H249" s="237">
        <v>148</v>
      </c>
      <c r="I249" s="238"/>
      <c r="J249" s="233"/>
      <c r="K249" s="233"/>
      <c r="L249" s="239"/>
      <c r="M249" s="240"/>
      <c r="N249" s="241"/>
      <c r="O249" s="241"/>
      <c r="P249" s="241"/>
      <c r="Q249" s="241"/>
      <c r="R249" s="241"/>
      <c r="S249" s="241"/>
      <c r="T249" s="242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T249" s="243" t="s">
        <v>182</v>
      </c>
      <c r="AU249" s="243" t="s">
        <v>86</v>
      </c>
      <c r="AV249" s="13" t="s">
        <v>86</v>
      </c>
      <c r="AW249" s="13" t="s">
        <v>32</v>
      </c>
      <c r="AX249" s="13" t="s">
        <v>76</v>
      </c>
      <c r="AY249" s="243" t="s">
        <v>152</v>
      </c>
    </row>
    <row r="250" spans="1:51" s="13" customFormat="1" ht="12">
      <c r="A250" s="13"/>
      <c r="B250" s="232"/>
      <c r="C250" s="233"/>
      <c r="D250" s="234" t="s">
        <v>182</v>
      </c>
      <c r="E250" s="235" t="s">
        <v>1</v>
      </c>
      <c r="F250" s="236" t="s">
        <v>431</v>
      </c>
      <c r="G250" s="233"/>
      <c r="H250" s="237">
        <v>4</v>
      </c>
      <c r="I250" s="238"/>
      <c r="J250" s="233"/>
      <c r="K250" s="233"/>
      <c r="L250" s="239"/>
      <c r="M250" s="240"/>
      <c r="N250" s="241"/>
      <c r="O250" s="241"/>
      <c r="P250" s="241"/>
      <c r="Q250" s="241"/>
      <c r="R250" s="241"/>
      <c r="S250" s="241"/>
      <c r="T250" s="242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T250" s="243" t="s">
        <v>182</v>
      </c>
      <c r="AU250" s="243" t="s">
        <v>86</v>
      </c>
      <c r="AV250" s="13" t="s">
        <v>86</v>
      </c>
      <c r="AW250" s="13" t="s">
        <v>32</v>
      </c>
      <c r="AX250" s="13" t="s">
        <v>76</v>
      </c>
      <c r="AY250" s="243" t="s">
        <v>152</v>
      </c>
    </row>
    <row r="251" spans="1:51" s="13" customFormat="1" ht="12">
      <c r="A251" s="13"/>
      <c r="B251" s="232"/>
      <c r="C251" s="233"/>
      <c r="D251" s="234" t="s">
        <v>182</v>
      </c>
      <c r="E251" s="235" t="s">
        <v>1</v>
      </c>
      <c r="F251" s="236" t="s">
        <v>432</v>
      </c>
      <c r="G251" s="233"/>
      <c r="H251" s="237">
        <v>3</v>
      </c>
      <c r="I251" s="238"/>
      <c r="J251" s="233"/>
      <c r="K251" s="233"/>
      <c r="L251" s="239"/>
      <c r="M251" s="240"/>
      <c r="N251" s="241"/>
      <c r="O251" s="241"/>
      <c r="P251" s="241"/>
      <c r="Q251" s="241"/>
      <c r="R251" s="241"/>
      <c r="S251" s="241"/>
      <c r="T251" s="242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T251" s="243" t="s">
        <v>182</v>
      </c>
      <c r="AU251" s="243" t="s">
        <v>86</v>
      </c>
      <c r="AV251" s="13" t="s">
        <v>86</v>
      </c>
      <c r="AW251" s="13" t="s">
        <v>32</v>
      </c>
      <c r="AX251" s="13" t="s">
        <v>76</v>
      </c>
      <c r="AY251" s="243" t="s">
        <v>152</v>
      </c>
    </row>
    <row r="252" spans="1:51" s="15" customFormat="1" ht="12">
      <c r="A252" s="15"/>
      <c r="B252" s="254"/>
      <c r="C252" s="255"/>
      <c r="D252" s="234" t="s">
        <v>182</v>
      </c>
      <c r="E252" s="256" t="s">
        <v>1</v>
      </c>
      <c r="F252" s="257" t="s">
        <v>225</v>
      </c>
      <c r="G252" s="255"/>
      <c r="H252" s="258">
        <v>155</v>
      </c>
      <c r="I252" s="259"/>
      <c r="J252" s="255"/>
      <c r="K252" s="255"/>
      <c r="L252" s="260"/>
      <c r="M252" s="261"/>
      <c r="N252" s="262"/>
      <c r="O252" s="262"/>
      <c r="P252" s="262"/>
      <c r="Q252" s="262"/>
      <c r="R252" s="262"/>
      <c r="S252" s="262"/>
      <c r="T252" s="263"/>
      <c r="U252" s="15"/>
      <c r="V252" s="15"/>
      <c r="W252" s="15"/>
      <c r="X252" s="15"/>
      <c r="Y252" s="15"/>
      <c r="Z252" s="15"/>
      <c r="AA252" s="15"/>
      <c r="AB252" s="15"/>
      <c r="AC252" s="15"/>
      <c r="AD252" s="15"/>
      <c r="AE252" s="15"/>
      <c r="AT252" s="264" t="s">
        <v>182</v>
      </c>
      <c r="AU252" s="264" t="s">
        <v>86</v>
      </c>
      <c r="AV252" s="15" t="s">
        <v>159</v>
      </c>
      <c r="AW252" s="15" t="s">
        <v>32</v>
      </c>
      <c r="AX252" s="15" t="s">
        <v>84</v>
      </c>
      <c r="AY252" s="264" t="s">
        <v>152</v>
      </c>
    </row>
    <row r="253" spans="1:65" s="2" customFormat="1" ht="16.5" customHeight="1">
      <c r="A253" s="38"/>
      <c r="B253" s="39"/>
      <c r="C253" s="265" t="s">
        <v>433</v>
      </c>
      <c r="D253" s="265" t="s">
        <v>296</v>
      </c>
      <c r="E253" s="266" t="s">
        <v>434</v>
      </c>
      <c r="F253" s="267" t="s">
        <v>435</v>
      </c>
      <c r="G253" s="268" t="s">
        <v>157</v>
      </c>
      <c r="H253" s="269">
        <v>155.4</v>
      </c>
      <c r="I253" s="270"/>
      <c r="J253" s="271">
        <f>ROUND(I253*H253,2)</f>
        <v>0</v>
      </c>
      <c r="K253" s="267" t="s">
        <v>1</v>
      </c>
      <c r="L253" s="272"/>
      <c r="M253" s="273" t="s">
        <v>1</v>
      </c>
      <c r="N253" s="274" t="s">
        <v>41</v>
      </c>
      <c r="O253" s="91"/>
      <c r="P253" s="228">
        <f>O253*H253</f>
        <v>0</v>
      </c>
      <c r="Q253" s="228">
        <v>0.152</v>
      </c>
      <c r="R253" s="228">
        <f>Q253*H253</f>
        <v>23.6208</v>
      </c>
      <c r="S253" s="228">
        <v>0</v>
      </c>
      <c r="T253" s="229">
        <f>S253*H253</f>
        <v>0</v>
      </c>
      <c r="U253" s="38"/>
      <c r="V253" s="38"/>
      <c r="W253" s="38"/>
      <c r="X253" s="38"/>
      <c r="Y253" s="38"/>
      <c r="Z253" s="38"/>
      <c r="AA253" s="38"/>
      <c r="AB253" s="38"/>
      <c r="AC253" s="38"/>
      <c r="AD253" s="38"/>
      <c r="AE253" s="38"/>
      <c r="AR253" s="230" t="s">
        <v>184</v>
      </c>
      <c r="AT253" s="230" t="s">
        <v>296</v>
      </c>
      <c r="AU253" s="230" t="s">
        <v>86</v>
      </c>
      <c r="AY253" s="17" t="s">
        <v>152</v>
      </c>
      <c r="BE253" s="231">
        <f>IF(N253="základní",J253,0)</f>
        <v>0</v>
      </c>
      <c r="BF253" s="231">
        <f>IF(N253="snížená",J253,0)</f>
        <v>0</v>
      </c>
      <c r="BG253" s="231">
        <f>IF(N253="zákl. přenesená",J253,0)</f>
        <v>0</v>
      </c>
      <c r="BH253" s="231">
        <f>IF(N253="sníž. přenesená",J253,0)</f>
        <v>0</v>
      </c>
      <c r="BI253" s="231">
        <f>IF(N253="nulová",J253,0)</f>
        <v>0</v>
      </c>
      <c r="BJ253" s="17" t="s">
        <v>84</v>
      </c>
      <c r="BK253" s="231">
        <f>ROUND(I253*H253,2)</f>
        <v>0</v>
      </c>
      <c r="BL253" s="17" t="s">
        <v>159</v>
      </c>
      <c r="BM253" s="230" t="s">
        <v>436</v>
      </c>
    </row>
    <row r="254" spans="1:51" s="13" customFormat="1" ht="12">
      <c r="A254" s="13"/>
      <c r="B254" s="232"/>
      <c r="C254" s="233"/>
      <c r="D254" s="234" t="s">
        <v>182</v>
      </c>
      <c r="E254" s="233"/>
      <c r="F254" s="236" t="s">
        <v>437</v>
      </c>
      <c r="G254" s="233"/>
      <c r="H254" s="237">
        <v>155.4</v>
      </c>
      <c r="I254" s="238"/>
      <c r="J254" s="233"/>
      <c r="K254" s="233"/>
      <c r="L254" s="239"/>
      <c r="M254" s="240"/>
      <c r="N254" s="241"/>
      <c r="O254" s="241"/>
      <c r="P254" s="241"/>
      <c r="Q254" s="241"/>
      <c r="R254" s="241"/>
      <c r="S254" s="241"/>
      <c r="T254" s="242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T254" s="243" t="s">
        <v>182</v>
      </c>
      <c r="AU254" s="243" t="s">
        <v>86</v>
      </c>
      <c r="AV254" s="13" t="s">
        <v>86</v>
      </c>
      <c r="AW254" s="13" t="s">
        <v>4</v>
      </c>
      <c r="AX254" s="13" t="s">
        <v>84</v>
      </c>
      <c r="AY254" s="243" t="s">
        <v>152</v>
      </c>
    </row>
    <row r="255" spans="1:65" s="2" customFormat="1" ht="24.15" customHeight="1">
      <c r="A255" s="38"/>
      <c r="B255" s="39"/>
      <c r="C255" s="265" t="s">
        <v>438</v>
      </c>
      <c r="D255" s="265" t="s">
        <v>296</v>
      </c>
      <c r="E255" s="266" t="s">
        <v>439</v>
      </c>
      <c r="F255" s="267" t="s">
        <v>440</v>
      </c>
      <c r="G255" s="268" t="s">
        <v>157</v>
      </c>
      <c r="H255" s="269">
        <v>4.2</v>
      </c>
      <c r="I255" s="270"/>
      <c r="J255" s="271">
        <f>ROUND(I255*H255,2)</f>
        <v>0</v>
      </c>
      <c r="K255" s="267" t="s">
        <v>1</v>
      </c>
      <c r="L255" s="272"/>
      <c r="M255" s="273" t="s">
        <v>1</v>
      </c>
      <c r="N255" s="274" t="s">
        <v>41</v>
      </c>
      <c r="O255" s="91"/>
      <c r="P255" s="228">
        <f>O255*H255</f>
        <v>0</v>
      </c>
      <c r="Q255" s="228">
        <v>0.176</v>
      </c>
      <c r="R255" s="228">
        <f>Q255*H255</f>
        <v>0.7392</v>
      </c>
      <c r="S255" s="228">
        <v>0</v>
      </c>
      <c r="T255" s="229">
        <f>S255*H255</f>
        <v>0</v>
      </c>
      <c r="U255" s="38"/>
      <c r="V255" s="38"/>
      <c r="W255" s="38"/>
      <c r="X255" s="38"/>
      <c r="Y255" s="38"/>
      <c r="Z255" s="38"/>
      <c r="AA255" s="38"/>
      <c r="AB255" s="38"/>
      <c r="AC255" s="38"/>
      <c r="AD255" s="38"/>
      <c r="AE255" s="38"/>
      <c r="AR255" s="230" t="s">
        <v>184</v>
      </c>
      <c r="AT255" s="230" t="s">
        <v>296</v>
      </c>
      <c r="AU255" s="230" t="s">
        <v>86</v>
      </c>
      <c r="AY255" s="17" t="s">
        <v>152</v>
      </c>
      <c r="BE255" s="231">
        <f>IF(N255="základní",J255,0)</f>
        <v>0</v>
      </c>
      <c r="BF255" s="231">
        <f>IF(N255="snížená",J255,0)</f>
        <v>0</v>
      </c>
      <c r="BG255" s="231">
        <f>IF(N255="zákl. přenesená",J255,0)</f>
        <v>0</v>
      </c>
      <c r="BH255" s="231">
        <f>IF(N255="sníž. přenesená",J255,0)</f>
        <v>0</v>
      </c>
      <c r="BI255" s="231">
        <f>IF(N255="nulová",J255,0)</f>
        <v>0</v>
      </c>
      <c r="BJ255" s="17" t="s">
        <v>84</v>
      </c>
      <c r="BK255" s="231">
        <f>ROUND(I255*H255,2)</f>
        <v>0</v>
      </c>
      <c r="BL255" s="17" t="s">
        <v>159</v>
      </c>
      <c r="BM255" s="230" t="s">
        <v>441</v>
      </c>
    </row>
    <row r="256" spans="1:51" s="13" customFormat="1" ht="12">
      <c r="A256" s="13"/>
      <c r="B256" s="232"/>
      <c r="C256" s="233"/>
      <c r="D256" s="234" t="s">
        <v>182</v>
      </c>
      <c r="E256" s="233"/>
      <c r="F256" s="236" t="s">
        <v>442</v>
      </c>
      <c r="G256" s="233"/>
      <c r="H256" s="237">
        <v>4.2</v>
      </c>
      <c r="I256" s="238"/>
      <c r="J256" s="233"/>
      <c r="K256" s="233"/>
      <c r="L256" s="239"/>
      <c r="M256" s="240"/>
      <c r="N256" s="241"/>
      <c r="O256" s="241"/>
      <c r="P256" s="241"/>
      <c r="Q256" s="241"/>
      <c r="R256" s="241"/>
      <c r="S256" s="241"/>
      <c r="T256" s="242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T256" s="243" t="s">
        <v>182</v>
      </c>
      <c r="AU256" s="243" t="s">
        <v>86</v>
      </c>
      <c r="AV256" s="13" t="s">
        <v>86</v>
      </c>
      <c r="AW256" s="13" t="s">
        <v>4</v>
      </c>
      <c r="AX256" s="13" t="s">
        <v>84</v>
      </c>
      <c r="AY256" s="243" t="s">
        <v>152</v>
      </c>
    </row>
    <row r="257" spans="1:65" s="2" customFormat="1" ht="21.75" customHeight="1">
      <c r="A257" s="38"/>
      <c r="B257" s="39"/>
      <c r="C257" s="265" t="s">
        <v>443</v>
      </c>
      <c r="D257" s="265" t="s">
        <v>296</v>
      </c>
      <c r="E257" s="266" t="s">
        <v>444</v>
      </c>
      <c r="F257" s="267" t="s">
        <v>445</v>
      </c>
      <c r="G257" s="268" t="s">
        <v>157</v>
      </c>
      <c r="H257" s="269">
        <v>3.15</v>
      </c>
      <c r="I257" s="270"/>
      <c r="J257" s="271">
        <f>ROUND(I257*H257,2)</f>
        <v>0</v>
      </c>
      <c r="K257" s="267" t="s">
        <v>1</v>
      </c>
      <c r="L257" s="272"/>
      <c r="M257" s="273" t="s">
        <v>1</v>
      </c>
      <c r="N257" s="274" t="s">
        <v>41</v>
      </c>
      <c r="O257" s="91"/>
      <c r="P257" s="228">
        <f>O257*H257</f>
        <v>0</v>
      </c>
      <c r="Q257" s="228">
        <v>0.2</v>
      </c>
      <c r="R257" s="228">
        <f>Q257*H257</f>
        <v>0.63</v>
      </c>
      <c r="S257" s="228">
        <v>0</v>
      </c>
      <c r="T257" s="229">
        <f>S257*H257</f>
        <v>0</v>
      </c>
      <c r="U257" s="38"/>
      <c r="V257" s="38"/>
      <c r="W257" s="38"/>
      <c r="X257" s="38"/>
      <c r="Y257" s="38"/>
      <c r="Z257" s="38"/>
      <c r="AA257" s="38"/>
      <c r="AB257" s="38"/>
      <c r="AC257" s="38"/>
      <c r="AD257" s="38"/>
      <c r="AE257" s="38"/>
      <c r="AR257" s="230" t="s">
        <v>184</v>
      </c>
      <c r="AT257" s="230" t="s">
        <v>296</v>
      </c>
      <c r="AU257" s="230" t="s">
        <v>86</v>
      </c>
      <c r="AY257" s="17" t="s">
        <v>152</v>
      </c>
      <c r="BE257" s="231">
        <f>IF(N257="základní",J257,0)</f>
        <v>0</v>
      </c>
      <c r="BF257" s="231">
        <f>IF(N257="snížená",J257,0)</f>
        <v>0</v>
      </c>
      <c r="BG257" s="231">
        <f>IF(N257="zákl. přenesená",J257,0)</f>
        <v>0</v>
      </c>
      <c r="BH257" s="231">
        <f>IF(N257="sníž. přenesená",J257,0)</f>
        <v>0</v>
      </c>
      <c r="BI257" s="231">
        <f>IF(N257="nulová",J257,0)</f>
        <v>0</v>
      </c>
      <c r="BJ257" s="17" t="s">
        <v>84</v>
      </c>
      <c r="BK257" s="231">
        <f>ROUND(I257*H257,2)</f>
        <v>0</v>
      </c>
      <c r="BL257" s="17" t="s">
        <v>159</v>
      </c>
      <c r="BM257" s="230" t="s">
        <v>446</v>
      </c>
    </row>
    <row r="258" spans="1:51" s="13" customFormat="1" ht="12">
      <c r="A258" s="13"/>
      <c r="B258" s="232"/>
      <c r="C258" s="233"/>
      <c r="D258" s="234" t="s">
        <v>182</v>
      </c>
      <c r="E258" s="233"/>
      <c r="F258" s="236" t="s">
        <v>447</v>
      </c>
      <c r="G258" s="233"/>
      <c r="H258" s="237">
        <v>3.15</v>
      </c>
      <c r="I258" s="238"/>
      <c r="J258" s="233"/>
      <c r="K258" s="233"/>
      <c r="L258" s="239"/>
      <c r="M258" s="240"/>
      <c r="N258" s="241"/>
      <c r="O258" s="241"/>
      <c r="P258" s="241"/>
      <c r="Q258" s="241"/>
      <c r="R258" s="241"/>
      <c r="S258" s="241"/>
      <c r="T258" s="242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T258" s="243" t="s">
        <v>182</v>
      </c>
      <c r="AU258" s="243" t="s">
        <v>86</v>
      </c>
      <c r="AV258" s="13" t="s">
        <v>86</v>
      </c>
      <c r="AW258" s="13" t="s">
        <v>4</v>
      </c>
      <c r="AX258" s="13" t="s">
        <v>84</v>
      </c>
      <c r="AY258" s="243" t="s">
        <v>152</v>
      </c>
    </row>
    <row r="259" spans="1:65" s="2" customFormat="1" ht="33" customHeight="1">
      <c r="A259" s="38"/>
      <c r="B259" s="39"/>
      <c r="C259" s="219" t="s">
        <v>448</v>
      </c>
      <c r="D259" s="219" t="s">
        <v>154</v>
      </c>
      <c r="E259" s="220" t="s">
        <v>449</v>
      </c>
      <c r="F259" s="221" t="s">
        <v>450</v>
      </c>
      <c r="G259" s="222" t="s">
        <v>157</v>
      </c>
      <c r="H259" s="223">
        <v>7</v>
      </c>
      <c r="I259" s="224"/>
      <c r="J259" s="225">
        <f>ROUND(I259*H259,2)</f>
        <v>0</v>
      </c>
      <c r="K259" s="221" t="s">
        <v>158</v>
      </c>
      <c r="L259" s="44"/>
      <c r="M259" s="226" t="s">
        <v>1</v>
      </c>
      <c r="N259" s="227" t="s">
        <v>41</v>
      </c>
      <c r="O259" s="91"/>
      <c r="P259" s="228">
        <f>O259*H259</f>
        <v>0</v>
      </c>
      <c r="Q259" s="228">
        <v>0</v>
      </c>
      <c r="R259" s="228">
        <f>Q259*H259</f>
        <v>0</v>
      </c>
      <c r="S259" s="228">
        <v>0</v>
      </c>
      <c r="T259" s="229">
        <f>S259*H259</f>
        <v>0</v>
      </c>
      <c r="U259" s="38"/>
      <c r="V259" s="38"/>
      <c r="W259" s="38"/>
      <c r="X259" s="38"/>
      <c r="Y259" s="38"/>
      <c r="Z259" s="38"/>
      <c r="AA259" s="38"/>
      <c r="AB259" s="38"/>
      <c r="AC259" s="38"/>
      <c r="AD259" s="38"/>
      <c r="AE259" s="38"/>
      <c r="AR259" s="230" t="s">
        <v>159</v>
      </c>
      <c r="AT259" s="230" t="s">
        <v>154</v>
      </c>
      <c r="AU259" s="230" t="s">
        <v>86</v>
      </c>
      <c r="AY259" s="17" t="s">
        <v>152</v>
      </c>
      <c r="BE259" s="231">
        <f>IF(N259="základní",J259,0)</f>
        <v>0</v>
      </c>
      <c r="BF259" s="231">
        <f>IF(N259="snížená",J259,0)</f>
        <v>0</v>
      </c>
      <c r="BG259" s="231">
        <f>IF(N259="zákl. přenesená",J259,0)</f>
        <v>0</v>
      </c>
      <c r="BH259" s="231">
        <f>IF(N259="sníž. přenesená",J259,0)</f>
        <v>0</v>
      </c>
      <c r="BI259" s="231">
        <f>IF(N259="nulová",J259,0)</f>
        <v>0</v>
      </c>
      <c r="BJ259" s="17" t="s">
        <v>84</v>
      </c>
      <c r="BK259" s="231">
        <f>ROUND(I259*H259,2)</f>
        <v>0</v>
      </c>
      <c r="BL259" s="17" t="s">
        <v>159</v>
      </c>
      <c r="BM259" s="230" t="s">
        <v>451</v>
      </c>
    </row>
    <row r="260" spans="1:51" s="13" customFormat="1" ht="12">
      <c r="A260" s="13"/>
      <c r="B260" s="232"/>
      <c r="C260" s="233"/>
      <c r="D260" s="234" t="s">
        <v>182</v>
      </c>
      <c r="E260" s="235" t="s">
        <v>1</v>
      </c>
      <c r="F260" s="236" t="s">
        <v>452</v>
      </c>
      <c r="G260" s="233"/>
      <c r="H260" s="237">
        <v>7</v>
      </c>
      <c r="I260" s="238"/>
      <c r="J260" s="233"/>
      <c r="K260" s="233"/>
      <c r="L260" s="239"/>
      <c r="M260" s="240"/>
      <c r="N260" s="241"/>
      <c r="O260" s="241"/>
      <c r="P260" s="241"/>
      <c r="Q260" s="241"/>
      <c r="R260" s="241"/>
      <c r="S260" s="241"/>
      <c r="T260" s="242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  <c r="AT260" s="243" t="s">
        <v>182</v>
      </c>
      <c r="AU260" s="243" t="s">
        <v>86</v>
      </c>
      <c r="AV260" s="13" t="s">
        <v>86</v>
      </c>
      <c r="AW260" s="13" t="s">
        <v>32</v>
      </c>
      <c r="AX260" s="13" t="s">
        <v>84</v>
      </c>
      <c r="AY260" s="243" t="s">
        <v>152</v>
      </c>
    </row>
    <row r="261" spans="1:65" s="2" customFormat="1" ht="21.75" customHeight="1">
      <c r="A261" s="38"/>
      <c r="B261" s="39"/>
      <c r="C261" s="219" t="s">
        <v>453</v>
      </c>
      <c r="D261" s="219" t="s">
        <v>154</v>
      </c>
      <c r="E261" s="220" t="s">
        <v>454</v>
      </c>
      <c r="F261" s="221" t="s">
        <v>455</v>
      </c>
      <c r="G261" s="222" t="s">
        <v>187</v>
      </c>
      <c r="H261" s="223">
        <v>152</v>
      </c>
      <c r="I261" s="224"/>
      <c r="J261" s="225">
        <f>ROUND(I261*H261,2)</f>
        <v>0</v>
      </c>
      <c r="K261" s="221" t="s">
        <v>158</v>
      </c>
      <c r="L261" s="44"/>
      <c r="M261" s="226" t="s">
        <v>1</v>
      </c>
      <c r="N261" s="227" t="s">
        <v>41</v>
      </c>
      <c r="O261" s="91"/>
      <c r="P261" s="228">
        <f>O261*H261</f>
        <v>0</v>
      </c>
      <c r="Q261" s="228">
        <v>0.0036</v>
      </c>
      <c r="R261" s="228">
        <f>Q261*H261</f>
        <v>0.5472</v>
      </c>
      <c r="S261" s="228">
        <v>0</v>
      </c>
      <c r="T261" s="229">
        <f>S261*H261</f>
        <v>0</v>
      </c>
      <c r="U261" s="38"/>
      <c r="V261" s="38"/>
      <c r="W261" s="38"/>
      <c r="X261" s="38"/>
      <c r="Y261" s="38"/>
      <c r="Z261" s="38"/>
      <c r="AA261" s="38"/>
      <c r="AB261" s="38"/>
      <c r="AC261" s="38"/>
      <c r="AD261" s="38"/>
      <c r="AE261" s="38"/>
      <c r="AR261" s="230" t="s">
        <v>159</v>
      </c>
      <c r="AT261" s="230" t="s">
        <v>154</v>
      </c>
      <c r="AU261" s="230" t="s">
        <v>86</v>
      </c>
      <c r="AY261" s="17" t="s">
        <v>152</v>
      </c>
      <c r="BE261" s="231">
        <f>IF(N261="základní",J261,0)</f>
        <v>0</v>
      </c>
      <c r="BF261" s="231">
        <f>IF(N261="snížená",J261,0)</f>
        <v>0</v>
      </c>
      <c r="BG261" s="231">
        <f>IF(N261="zákl. přenesená",J261,0)</f>
        <v>0</v>
      </c>
      <c r="BH261" s="231">
        <f>IF(N261="sníž. přenesená",J261,0)</f>
        <v>0</v>
      </c>
      <c r="BI261" s="231">
        <f>IF(N261="nulová",J261,0)</f>
        <v>0</v>
      </c>
      <c r="BJ261" s="17" t="s">
        <v>84</v>
      </c>
      <c r="BK261" s="231">
        <f>ROUND(I261*H261,2)</f>
        <v>0</v>
      </c>
      <c r="BL261" s="17" t="s">
        <v>159</v>
      </c>
      <c r="BM261" s="230" t="s">
        <v>456</v>
      </c>
    </row>
    <row r="262" spans="1:63" s="12" customFormat="1" ht="22.8" customHeight="1">
      <c r="A262" s="12"/>
      <c r="B262" s="203"/>
      <c r="C262" s="204"/>
      <c r="D262" s="205" t="s">
        <v>75</v>
      </c>
      <c r="E262" s="217" t="s">
        <v>184</v>
      </c>
      <c r="F262" s="217" t="s">
        <v>457</v>
      </c>
      <c r="G262" s="204"/>
      <c r="H262" s="204"/>
      <c r="I262" s="207"/>
      <c r="J262" s="218">
        <f>BK262</f>
        <v>0</v>
      </c>
      <c r="K262" s="204"/>
      <c r="L262" s="209"/>
      <c r="M262" s="210"/>
      <c r="N262" s="211"/>
      <c r="O262" s="211"/>
      <c r="P262" s="212">
        <f>SUM(P263:P282)</f>
        <v>0</v>
      </c>
      <c r="Q262" s="211"/>
      <c r="R262" s="212">
        <f>SUM(R263:R282)</f>
        <v>4.1948</v>
      </c>
      <c r="S262" s="211"/>
      <c r="T262" s="213">
        <f>SUM(T263:T282)</f>
        <v>1.4441599999999999</v>
      </c>
      <c r="U262" s="12"/>
      <c r="V262" s="12"/>
      <c r="W262" s="12"/>
      <c r="X262" s="12"/>
      <c r="Y262" s="12"/>
      <c r="Z262" s="12"/>
      <c r="AA262" s="12"/>
      <c r="AB262" s="12"/>
      <c r="AC262" s="12"/>
      <c r="AD262" s="12"/>
      <c r="AE262" s="12"/>
      <c r="AR262" s="214" t="s">
        <v>84</v>
      </c>
      <c r="AT262" s="215" t="s">
        <v>75</v>
      </c>
      <c r="AU262" s="215" t="s">
        <v>84</v>
      </c>
      <c r="AY262" s="214" t="s">
        <v>152</v>
      </c>
      <c r="BK262" s="216">
        <f>SUM(BK263:BK282)</f>
        <v>0</v>
      </c>
    </row>
    <row r="263" spans="1:65" s="2" customFormat="1" ht="24.15" customHeight="1">
      <c r="A263" s="38"/>
      <c r="B263" s="39"/>
      <c r="C263" s="219" t="s">
        <v>458</v>
      </c>
      <c r="D263" s="219" t="s">
        <v>154</v>
      </c>
      <c r="E263" s="220" t="s">
        <v>459</v>
      </c>
      <c r="F263" s="221" t="s">
        <v>460</v>
      </c>
      <c r="G263" s="222" t="s">
        <v>187</v>
      </c>
      <c r="H263" s="223">
        <v>24</v>
      </c>
      <c r="I263" s="224"/>
      <c r="J263" s="225">
        <f>ROUND(I263*H263,2)</f>
        <v>0</v>
      </c>
      <c r="K263" s="221" t="s">
        <v>158</v>
      </c>
      <c r="L263" s="44"/>
      <c r="M263" s="226" t="s">
        <v>1</v>
      </c>
      <c r="N263" s="227" t="s">
        <v>41</v>
      </c>
      <c r="O263" s="91"/>
      <c r="P263" s="228">
        <f>O263*H263</f>
        <v>0</v>
      </c>
      <c r="Q263" s="228">
        <v>0.00276</v>
      </c>
      <c r="R263" s="228">
        <f>Q263*H263</f>
        <v>0.06624</v>
      </c>
      <c r="S263" s="228">
        <v>0</v>
      </c>
      <c r="T263" s="229">
        <f>S263*H263</f>
        <v>0</v>
      </c>
      <c r="U263" s="38"/>
      <c r="V263" s="38"/>
      <c r="W263" s="38"/>
      <c r="X263" s="38"/>
      <c r="Y263" s="38"/>
      <c r="Z263" s="38"/>
      <c r="AA263" s="38"/>
      <c r="AB263" s="38"/>
      <c r="AC263" s="38"/>
      <c r="AD263" s="38"/>
      <c r="AE263" s="38"/>
      <c r="AR263" s="230" t="s">
        <v>159</v>
      </c>
      <c r="AT263" s="230" t="s">
        <v>154</v>
      </c>
      <c r="AU263" s="230" t="s">
        <v>86</v>
      </c>
      <c r="AY263" s="17" t="s">
        <v>152</v>
      </c>
      <c r="BE263" s="231">
        <f>IF(N263="základní",J263,0)</f>
        <v>0</v>
      </c>
      <c r="BF263" s="231">
        <f>IF(N263="snížená",J263,0)</f>
        <v>0</v>
      </c>
      <c r="BG263" s="231">
        <f>IF(N263="zákl. přenesená",J263,0)</f>
        <v>0</v>
      </c>
      <c r="BH263" s="231">
        <f>IF(N263="sníž. přenesená",J263,0)</f>
        <v>0</v>
      </c>
      <c r="BI263" s="231">
        <f>IF(N263="nulová",J263,0)</f>
        <v>0</v>
      </c>
      <c r="BJ263" s="17" t="s">
        <v>84</v>
      </c>
      <c r="BK263" s="231">
        <f>ROUND(I263*H263,2)</f>
        <v>0</v>
      </c>
      <c r="BL263" s="17" t="s">
        <v>159</v>
      </c>
      <c r="BM263" s="230" t="s">
        <v>461</v>
      </c>
    </row>
    <row r="264" spans="1:65" s="2" customFormat="1" ht="16.5" customHeight="1">
      <c r="A264" s="38"/>
      <c r="B264" s="39"/>
      <c r="C264" s="219" t="s">
        <v>462</v>
      </c>
      <c r="D264" s="219" t="s">
        <v>154</v>
      </c>
      <c r="E264" s="220" t="s">
        <v>463</v>
      </c>
      <c r="F264" s="221" t="s">
        <v>464</v>
      </c>
      <c r="G264" s="222" t="s">
        <v>348</v>
      </c>
      <c r="H264" s="223">
        <v>4</v>
      </c>
      <c r="I264" s="224"/>
      <c r="J264" s="225">
        <f>ROUND(I264*H264,2)</f>
        <v>0</v>
      </c>
      <c r="K264" s="221" t="s">
        <v>1</v>
      </c>
      <c r="L264" s="44"/>
      <c r="M264" s="226" t="s">
        <v>1</v>
      </c>
      <c r="N264" s="227" t="s">
        <v>41</v>
      </c>
      <c r="O264" s="91"/>
      <c r="P264" s="228">
        <f>O264*H264</f>
        <v>0</v>
      </c>
      <c r="Q264" s="228">
        <v>0.00017</v>
      </c>
      <c r="R264" s="228">
        <f>Q264*H264</f>
        <v>0.00068</v>
      </c>
      <c r="S264" s="228">
        <v>0</v>
      </c>
      <c r="T264" s="229">
        <f>S264*H264</f>
        <v>0</v>
      </c>
      <c r="U264" s="38"/>
      <c r="V264" s="38"/>
      <c r="W264" s="38"/>
      <c r="X264" s="38"/>
      <c r="Y264" s="38"/>
      <c r="Z264" s="38"/>
      <c r="AA264" s="38"/>
      <c r="AB264" s="38"/>
      <c r="AC264" s="38"/>
      <c r="AD264" s="38"/>
      <c r="AE264" s="38"/>
      <c r="AR264" s="230" t="s">
        <v>159</v>
      </c>
      <c r="AT264" s="230" t="s">
        <v>154</v>
      </c>
      <c r="AU264" s="230" t="s">
        <v>86</v>
      </c>
      <c r="AY264" s="17" t="s">
        <v>152</v>
      </c>
      <c r="BE264" s="231">
        <f>IF(N264="základní",J264,0)</f>
        <v>0</v>
      </c>
      <c r="BF264" s="231">
        <f>IF(N264="snížená",J264,0)</f>
        <v>0</v>
      </c>
      <c r="BG264" s="231">
        <f>IF(N264="zákl. přenesená",J264,0)</f>
        <v>0</v>
      </c>
      <c r="BH264" s="231">
        <f>IF(N264="sníž. přenesená",J264,0)</f>
        <v>0</v>
      </c>
      <c r="BI264" s="231">
        <f>IF(N264="nulová",J264,0)</f>
        <v>0</v>
      </c>
      <c r="BJ264" s="17" t="s">
        <v>84</v>
      </c>
      <c r="BK264" s="231">
        <f>ROUND(I264*H264,2)</f>
        <v>0</v>
      </c>
      <c r="BL264" s="17" t="s">
        <v>159</v>
      </c>
      <c r="BM264" s="230" t="s">
        <v>465</v>
      </c>
    </row>
    <row r="265" spans="1:65" s="2" customFormat="1" ht="24.15" customHeight="1">
      <c r="A265" s="38"/>
      <c r="B265" s="39"/>
      <c r="C265" s="219" t="s">
        <v>466</v>
      </c>
      <c r="D265" s="219" t="s">
        <v>154</v>
      </c>
      <c r="E265" s="220" t="s">
        <v>467</v>
      </c>
      <c r="F265" s="221" t="s">
        <v>468</v>
      </c>
      <c r="G265" s="222" t="s">
        <v>209</v>
      </c>
      <c r="H265" s="223">
        <v>0.648</v>
      </c>
      <c r="I265" s="224"/>
      <c r="J265" s="225">
        <f>ROUND(I265*H265,2)</f>
        <v>0</v>
      </c>
      <c r="K265" s="221" t="s">
        <v>158</v>
      </c>
      <c r="L265" s="44"/>
      <c r="M265" s="226" t="s">
        <v>1</v>
      </c>
      <c r="N265" s="227" t="s">
        <v>41</v>
      </c>
      <c r="O265" s="91"/>
      <c r="P265" s="228">
        <f>O265*H265</f>
        <v>0</v>
      </c>
      <c r="Q265" s="228">
        <v>0</v>
      </c>
      <c r="R265" s="228">
        <f>Q265*H265</f>
        <v>0</v>
      </c>
      <c r="S265" s="228">
        <v>1.92</v>
      </c>
      <c r="T265" s="229">
        <f>S265*H265</f>
        <v>1.24416</v>
      </c>
      <c r="U265" s="38"/>
      <c r="V265" s="38"/>
      <c r="W265" s="38"/>
      <c r="X265" s="38"/>
      <c r="Y265" s="38"/>
      <c r="Z265" s="38"/>
      <c r="AA265" s="38"/>
      <c r="AB265" s="38"/>
      <c r="AC265" s="38"/>
      <c r="AD265" s="38"/>
      <c r="AE265" s="38"/>
      <c r="AR265" s="230" t="s">
        <v>159</v>
      </c>
      <c r="AT265" s="230" t="s">
        <v>154</v>
      </c>
      <c r="AU265" s="230" t="s">
        <v>86</v>
      </c>
      <c r="AY265" s="17" t="s">
        <v>152</v>
      </c>
      <c r="BE265" s="231">
        <f>IF(N265="základní",J265,0)</f>
        <v>0</v>
      </c>
      <c r="BF265" s="231">
        <f>IF(N265="snížená",J265,0)</f>
        <v>0</v>
      </c>
      <c r="BG265" s="231">
        <f>IF(N265="zákl. přenesená",J265,0)</f>
        <v>0</v>
      </c>
      <c r="BH265" s="231">
        <f>IF(N265="sníž. přenesená",J265,0)</f>
        <v>0</v>
      </c>
      <c r="BI265" s="231">
        <f>IF(N265="nulová",J265,0)</f>
        <v>0</v>
      </c>
      <c r="BJ265" s="17" t="s">
        <v>84</v>
      </c>
      <c r="BK265" s="231">
        <f>ROUND(I265*H265,2)</f>
        <v>0</v>
      </c>
      <c r="BL265" s="17" t="s">
        <v>159</v>
      </c>
      <c r="BM265" s="230" t="s">
        <v>469</v>
      </c>
    </row>
    <row r="266" spans="1:51" s="14" customFormat="1" ht="12">
      <c r="A266" s="14"/>
      <c r="B266" s="244"/>
      <c r="C266" s="245"/>
      <c r="D266" s="234" t="s">
        <v>182</v>
      </c>
      <c r="E266" s="246" t="s">
        <v>1</v>
      </c>
      <c r="F266" s="247" t="s">
        <v>470</v>
      </c>
      <c r="G266" s="245"/>
      <c r="H266" s="246" t="s">
        <v>1</v>
      </c>
      <c r="I266" s="248"/>
      <c r="J266" s="245"/>
      <c r="K266" s="245"/>
      <c r="L266" s="249"/>
      <c r="M266" s="250"/>
      <c r="N266" s="251"/>
      <c r="O266" s="251"/>
      <c r="P266" s="251"/>
      <c r="Q266" s="251"/>
      <c r="R266" s="251"/>
      <c r="S266" s="251"/>
      <c r="T266" s="252"/>
      <c r="U266" s="14"/>
      <c r="V266" s="14"/>
      <c r="W266" s="14"/>
      <c r="X266" s="14"/>
      <c r="Y266" s="14"/>
      <c r="Z266" s="14"/>
      <c r="AA266" s="14"/>
      <c r="AB266" s="14"/>
      <c r="AC266" s="14"/>
      <c r="AD266" s="14"/>
      <c r="AE266" s="14"/>
      <c r="AT266" s="253" t="s">
        <v>182</v>
      </c>
      <c r="AU266" s="253" t="s">
        <v>86</v>
      </c>
      <c r="AV266" s="14" t="s">
        <v>84</v>
      </c>
      <c r="AW266" s="14" t="s">
        <v>32</v>
      </c>
      <c r="AX266" s="14" t="s">
        <v>76</v>
      </c>
      <c r="AY266" s="253" t="s">
        <v>152</v>
      </c>
    </row>
    <row r="267" spans="1:51" s="13" customFormat="1" ht="12">
      <c r="A267" s="13"/>
      <c r="B267" s="232"/>
      <c r="C267" s="233"/>
      <c r="D267" s="234" t="s">
        <v>182</v>
      </c>
      <c r="E267" s="235" t="s">
        <v>1</v>
      </c>
      <c r="F267" s="236" t="s">
        <v>471</v>
      </c>
      <c r="G267" s="233"/>
      <c r="H267" s="237">
        <v>0.648</v>
      </c>
      <c r="I267" s="238"/>
      <c r="J267" s="233"/>
      <c r="K267" s="233"/>
      <c r="L267" s="239"/>
      <c r="M267" s="240"/>
      <c r="N267" s="241"/>
      <c r="O267" s="241"/>
      <c r="P267" s="241"/>
      <c r="Q267" s="241"/>
      <c r="R267" s="241"/>
      <c r="S267" s="241"/>
      <c r="T267" s="242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  <c r="AT267" s="243" t="s">
        <v>182</v>
      </c>
      <c r="AU267" s="243" t="s">
        <v>86</v>
      </c>
      <c r="AV267" s="13" t="s">
        <v>86</v>
      </c>
      <c r="AW267" s="13" t="s">
        <v>32</v>
      </c>
      <c r="AX267" s="13" t="s">
        <v>84</v>
      </c>
      <c r="AY267" s="243" t="s">
        <v>152</v>
      </c>
    </row>
    <row r="268" spans="1:65" s="2" customFormat="1" ht="24.15" customHeight="1">
      <c r="A268" s="38"/>
      <c r="B268" s="39"/>
      <c r="C268" s="219" t="s">
        <v>472</v>
      </c>
      <c r="D268" s="219" t="s">
        <v>154</v>
      </c>
      <c r="E268" s="220" t="s">
        <v>473</v>
      </c>
      <c r="F268" s="221" t="s">
        <v>474</v>
      </c>
      <c r="G268" s="222" t="s">
        <v>348</v>
      </c>
      <c r="H268" s="223">
        <v>5</v>
      </c>
      <c r="I268" s="224"/>
      <c r="J268" s="225">
        <f>ROUND(I268*H268,2)</f>
        <v>0</v>
      </c>
      <c r="K268" s="221" t="s">
        <v>158</v>
      </c>
      <c r="L268" s="44"/>
      <c r="M268" s="226" t="s">
        <v>1</v>
      </c>
      <c r="N268" s="227" t="s">
        <v>41</v>
      </c>
      <c r="O268" s="91"/>
      <c r="P268" s="228">
        <f>O268*H268</f>
        <v>0</v>
      </c>
      <c r="Q268" s="228">
        <v>0.12422</v>
      </c>
      <c r="R268" s="228">
        <f>Q268*H268</f>
        <v>0.6211</v>
      </c>
      <c r="S268" s="228">
        <v>0</v>
      </c>
      <c r="T268" s="229">
        <f>S268*H268</f>
        <v>0</v>
      </c>
      <c r="U268" s="38"/>
      <c r="V268" s="38"/>
      <c r="W268" s="38"/>
      <c r="X268" s="38"/>
      <c r="Y268" s="38"/>
      <c r="Z268" s="38"/>
      <c r="AA268" s="38"/>
      <c r="AB268" s="38"/>
      <c r="AC268" s="38"/>
      <c r="AD268" s="38"/>
      <c r="AE268" s="38"/>
      <c r="AR268" s="230" t="s">
        <v>159</v>
      </c>
      <c r="AT268" s="230" t="s">
        <v>154</v>
      </c>
      <c r="AU268" s="230" t="s">
        <v>86</v>
      </c>
      <c r="AY268" s="17" t="s">
        <v>152</v>
      </c>
      <c r="BE268" s="231">
        <f>IF(N268="základní",J268,0)</f>
        <v>0</v>
      </c>
      <c r="BF268" s="231">
        <f>IF(N268="snížená",J268,0)</f>
        <v>0</v>
      </c>
      <c r="BG268" s="231">
        <f>IF(N268="zákl. přenesená",J268,0)</f>
        <v>0</v>
      </c>
      <c r="BH268" s="231">
        <f>IF(N268="sníž. přenesená",J268,0)</f>
        <v>0</v>
      </c>
      <c r="BI268" s="231">
        <f>IF(N268="nulová",J268,0)</f>
        <v>0</v>
      </c>
      <c r="BJ268" s="17" t="s">
        <v>84</v>
      </c>
      <c r="BK268" s="231">
        <f>ROUND(I268*H268,2)</f>
        <v>0</v>
      </c>
      <c r="BL268" s="17" t="s">
        <v>159</v>
      </c>
      <c r="BM268" s="230" t="s">
        <v>475</v>
      </c>
    </row>
    <row r="269" spans="1:65" s="2" customFormat="1" ht="24.15" customHeight="1">
      <c r="A269" s="38"/>
      <c r="B269" s="39"/>
      <c r="C269" s="265" t="s">
        <v>94</v>
      </c>
      <c r="D269" s="265" t="s">
        <v>296</v>
      </c>
      <c r="E269" s="266" t="s">
        <v>476</v>
      </c>
      <c r="F269" s="267" t="s">
        <v>477</v>
      </c>
      <c r="G269" s="268" t="s">
        <v>348</v>
      </c>
      <c r="H269" s="269">
        <v>5</v>
      </c>
      <c r="I269" s="270"/>
      <c r="J269" s="271">
        <f>ROUND(I269*H269,2)</f>
        <v>0</v>
      </c>
      <c r="K269" s="267" t="s">
        <v>158</v>
      </c>
      <c r="L269" s="272"/>
      <c r="M269" s="273" t="s">
        <v>1</v>
      </c>
      <c r="N269" s="274" t="s">
        <v>41</v>
      </c>
      <c r="O269" s="91"/>
      <c r="P269" s="228">
        <f>O269*H269</f>
        <v>0</v>
      </c>
      <c r="Q269" s="228">
        <v>0.027</v>
      </c>
      <c r="R269" s="228">
        <f>Q269*H269</f>
        <v>0.135</v>
      </c>
      <c r="S269" s="228">
        <v>0</v>
      </c>
      <c r="T269" s="229">
        <f>S269*H269</f>
        <v>0</v>
      </c>
      <c r="U269" s="38"/>
      <c r="V269" s="38"/>
      <c r="W269" s="38"/>
      <c r="X269" s="38"/>
      <c r="Y269" s="38"/>
      <c r="Z269" s="38"/>
      <c r="AA269" s="38"/>
      <c r="AB269" s="38"/>
      <c r="AC269" s="38"/>
      <c r="AD269" s="38"/>
      <c r="AE269" s="38"/>
      <c r="AR269" s="230" t="s">
        <v>184</v>
      </c>
      <c r="AT269" s="230" t="s">
        <v>296</v>
      </c>
      <c r="AU269" s="230" t="s">
        <v>86</v>
      </c>
      <c r="AY269" s="17" t="s">
        <v>152</v>
      </c>
      <c r="BE269" s="231">
        <f>IF(N269="základní",J269,0)</f>
        <v>0</v>
      </c>
      <c r="BF269" s="231">
        <f>IF(N269="snížená",J269,0)</f>
        <v>0</v>
      </c>
      <c r="BG269" s="231">
        <f>IF(N269="zákl. přenesená",J269,0)</f>
        <v>0</v>
      </c>
      <c r="BH269" s="231">
        <f>IF(N269="sníž. přenesená",J269,0)</f>
        <v>0</v>
      </c>
      <c r="BI269" s="231">
        <f>IF(N269="nulová",J269,0)</f>
        <v>0</v>
      </c>
      <c r="BJ269" s="17" t="s">
        <v>84</v>
      </c>
      <c r="BK269" s="231">
        <f>ROUND(I269*H269,2)</f>
        <v>0</v>
      </c>
      <c r="BL269" s="17" t="s">
        <v>159</v>
      </c>
      <c r="BM269" s="230" t="s">
        <v>478</v>
      </c>
    </row>
    <row r="270" spans="1:65" s="2" customFormat="1" ht="21.75" customHeight="1">
      <c r="A270" s="38"/>
      <c r="B270" s="39"/>
      <c r="C270" s="265" t="s">
        <v>479</v>
      </c>
      <c r="D270" s="265" t="s">
        <v>296</v>
      </c>
      <c r="E270" s="266" t="s">
        <v>480</v>
      </c>
      <c r="F270" s="267" t="s">
        <v>481</v>
      </c>
      <c r="G270" s="268" t="s">
        <v>348</v>
      </c>
      <c r="H270" s="269">
        <v>3</v>
      </c>
      <c r="I270" s="270"/>
      <c r="J270" s="271">
        <f>ROUND(I270*H270,2)</f>
        <v>0</v>
      </c>
      <c r="K270" s="267" t="s">
        <v>158</v>
      </c>
      <c r="L270" s="272"/>
      <c r="M270" s="273" t="s">
        <v>1</v>
      </c>
      <c r="N270" s="274" t="s">
        <v>41</v>
      </c>
      <c r="O270" s="91"/>
      <c r="P270" s="228">
        <f>O270*H270</f>
        <v>0</v>
      </c>
      <c r="Q270" s="228">
        <v>0.058</v>
      </c>
      <c r="R270" s="228">
        <f>Q270*H270</f>
        <v>0.17400000000000002</v>
      </c>
      <c r="S270" s="228">
        <v>0</v>
      </c>
      <c r="T270" s="229">
        <f>S270*H270</f>
        <v>0</v>
      </c>
      <c r="U270" s="38"/>
      <c r="V270" s="38"/>
      <c r="W270" s="38"/>
      <c r="X270" s="38"/>
      <c r="Y270" s="38"/>
      <c r="Z270" s="38"/>
      <c r="AA270" s="38"/>
      <c r="AB270" s="38"/>
      <c r="AC270" s="38"/>
      <c r="AD270" s="38"/>
      <c r="AE270" s="38"/>
      <c r="AR270" s="230" t="s">
        <v>184</v>
      </c>
      <c r="AT270" s="230" t="s">
        <v>296</v>
      </c>
      <c r="AU270" s="230" t="s">
        <v>86</v>
      </c>
      <c r="AY270" s="17" t="s">
        <v>152</v>
      </c>
      <c r="BE270" s="231">
        <f>IF(N270="základní",J270,0)</f>
        <v>0</v>
      </c>
      <c r="BF270" s="231">
        <f>IF(N270="snížená",J270,0)</f>
        <v>0</v>
      </c>
      <c r="BG270" s="231">
        <f>IF(N270="zákl. přenesená",J270,0)</f>
        <v>0</v>
      </c>
      <c r="BH270" s="231">
        <f>IF(N270="sníž. přenesená",J270,0)</f>
        <v>0</v>
      </c>
      <c r="BI270" s="231">
        <f>IF(N270="nulová",J270,0)</f>
        <v>0</v>
      </c>
      <c r="BJ270" s="17" t="s">
        <v>84</v>
      </c>
      <c r="BK270" s="231">
        <f>ROUND(I270*H270,2)</f>
        <v>0</v>
      </c>
      <c r="BL270" s="17" t="s">
        <v>159</v>
      </c>
      <c r="BM270" s="230" t="s">
        <v>482</v>
      </c>
    </row>
    <row r="271" spans="1:65" s="2" customFormat="1" ht="24.15" customHeight="1">
      <c r="A271" s="38"/>
      <c r="B271" s="39"/>
      <c r="C271" s="265" t="s">
        <v>483</v>
      </c>
      <c r="D271" s="265" t="s">
        <v>296</v>
      </c>
      <c r="E271" s="266" t="s">
        <v>484</v>
      </c>
      <c r="F271" s="267" t="s">
        <v>485</v>
      </c>
      <c r="G271" s="268" t="s">
        <v>348</v>
      </c>
      <c r="H271" s="269">
        <v>5</v>
      </c>
      <c r="I271" s="270"/>
      <c r="J271" s="271">
        <f>ROUND(I271*H271,2)</f>
        <v>0</v>
      </c>
      <c r="K271" s="267" t="s">
        <v>158</v>
      </c>
      <c r="L271" s="272"/>
      <c r="M271" s="273" t="s">
        <v>1</v>
      </c>
      <c r="N271" s="274" t="s">
        <v>41</v>
      </c>
      <c r="O271" s="91"/>
      <c r="P271" s="228">
        <f>O271*H271</f>
        <v>0</v>
      </c>
      <c r="Q271" s="228">
        <v>0.08</v>
      </c>
      <c r="R271" s="228">
        <f>Q271*H271</f>
        <v>0.4</v>
      </c>
      <c r="S271" s="228">
        <v>0</v>
      </c>
      <c r="T271" s="229">
        <f>S271*H271</f>
        <v>0</v>
      </c>
      <c r="U271" s="38"/>
      <c r="V271" s="38"/>
      <c r="W271" s="38"/>
      <c r="X271" s="38"/>
      <c r="Y271" s="38"/>
      <c r="Z271" s="38"/>
      <c r="AA271" s="38"/>
      <c r="AB271" s="38"/>
      <c r="AC271" s="38"/>
      <c r="AD271" s="38"/>
      <c r="AE271" s="38"/>
      <c r="AR271" s="230" t="s">
        <v>184</v>
      </c>
      <c r="AT271" s="230" t="s">
        <v>296</v>
      </c>
      <c r="AU271" s="230" t="s">
        <v>86</v>
      </c>
      <c r="AY271" s="17" t="s">
        <v>152</v>
      </c>
      <c r="BE271" s="231">
        <f>IF(N271="základní",J271,0)</f>
        <v>0</v>
      </c>
      <c r="BF271" s="231">
        <f>IF(N271="snížená",J271,0)</f>
        <v>0</v>
      </c>
      <c r="BG271" s="231">
        <f>IF(N271="zákl. přenesená",J271,0)</f>
        <v>0</v>
      </c>
      <c r="BH271" s="231">
        <f>IF(N271="sníž. přenesená",J271,0)</f>
        <v>0</v>
      </c>
      <c r="BI271" s="231">
        <f>IF(N271="nulová",J271,0)</f>
        <v>0</v>
      </c>
      <c r="BJ271" s="17" t="s">
        <v>84</v>
      </c>
      <c r="BK271" s="231">
        <f>ROUND(I271*H271,2)</f>
        <v>0</v>
      </c>
      <c r="BL271" s="17" t="s">
        <v>159</v>
      </c>
      <c r="BM271" s="230" t="s">
        <v>486</v>
      </c>
    </row>
    <row r="272" spans="1:65" s="2" customFormat="1" ht="21.75" customHeight="1">
      <c r="A272" s="38"/>
      <c r="B272" s="39"/>
      <c r="C272" s="265" t="s">
        <v>487</v>
      </c>
      <c r="D272" s="265" t="s">
        <v>296</v>
      </c>
      <c r="E272" s="266" t="s">
        <v>488</v>
      </c>
      <c r="F272" s="267" t="s">
        <v>489</v>
      </c>
      <c r="G272" s="268" t="s">
        <v>348</v>
      </c>
      <c r="H272" s="269">
        <v>2</v>
      </c>
      <c r="I272" s="270"/>
      <c r="J272" s="271">
        <f>ROUND(I272*H272,2)</f>
        <v>0</v>
      </c>
      <c r="K272" s="267" t="s">
        <v>158</v>
      </c>
      <c r="L272" s="272"/>
      <c r="M272" s="273" t="s">
        <v>1</v>
      </c>
      <c r="N272" s="274" t="s">
        <v>41</v>
      </c>
      <c r="O272" s="91"/>
      <c r="P272" s="228">
        <f>O272*H272</f>
        <v>0</v>
      </c>
      <c r="Q272" s="228">
        <v>0.111</v>
      </c>
      <c r="R272" s="228">
        <f>Q272*H272</f>
        <v>0.222</v>
      </c>
      <c r="S272" s="228">
        <v>0</v>
      </c>
      <c r="T272" s="229">
        <f>S272*H272</f>
        <v>0</v>
      </c>
      <c r="U272" s="38"/>
      <c r="V272" s="38"/>
      <c r="W272" s="38"/>
      <c r="X272" s="38"/>
      <c r="Y272" s="38"/>
      <c r="Z272" s="38"/>
      <c r="AA272" s="38"/>
      <c r="AB272" s="38"/>
      <c r="AC272" s="38"/>
      <c r="AD272" s="38"/>
      <c r="AE272" s="38"/>
      <c r="AR272" s="230" t="s">
        <v>184</v>
      </c>
      <c r="AT272" s="230" t="s">
        <v>296</v>
      </c>
      <c r="AU272" s="230" t="s">
        <v>86</v>
      </c>
      <c r="AY272" s="17" t="s">
        <v>152</v>
      </c>
      <c r="BE272" s="231">
        <f>IF(N272="základní",J272,0)</f>
        <v>0</v>
      </c>
      <c r="BF272" s="231">
        <f>IF(N272="snížená",J272,0)</f>
        <v>0</v>
      </c>
      <c r="BG272" s="231">
        <f>IF(N272="zákl. přenesená",J272,0)</f>
        <v>0</v>
      </c>
      <c r="BH272" s="231">
        <f>IF(N272="sníž. přenesená",J272,0)</f>
        <v>0</v>
      </c>
      <c r="BI272" s="231">
        <f>IF(N272="nulová",J272,0)</f>
        <v>0</v>
      </c>
      <c r="BJ272" s="17" t="s">
        <v>84</v>
      </c>
      <c r="BK272" s="231">
        <f>ROUND(I272*H272,2)</f>
        <v>0</v>
      </c>
      <c r="BL272" s="17" t="s">
        <v>159</v>
      </c>
      <c r="BM272" s="230" t="s">
        <v>490</v>
      </c>
    </row>
    <row r="273" spans="1:65" s="2" customFormat="1" ht="16.5" customHeight="1">
      <c r="A273" s="38"/>
      <c r="B273" s="39"/>
      <c r="C273" s="265" t="s">
        <v>491</v>
      </c>
      <c r="D273" s="265" t="s">
        <v>296</v>
      </c>
      <c r="E273" s="266" t="s">
        <v>492</v>
      </c>
      <c r="F273" s="267" t="s">
        <v>493</v>
      </c>
      <c r="G273" s="268" t="s">
        <v>348</v>
      </c>
      <c r="H273" s="269">
        <v>4</v>
      </c>
      <c r="I273" s="270"/>
      <c r="J273" s="271">
        <f>ROUND(I273*H273,2)</f>
        <v>0</v>
      </c>
      <c r="K273" s="267" t="s">
        <v>1</v>
      </c>
      <c r="L273" s="272"/>
      <c r="M273" s="273" t="s">
        <v>1</v>
      </c>
      <c r="N273" s="274" t="s">
        <v>41</v>
      </c>
      <c r="O273" s="91"/>
      <c r="P273" s="228">
        <f>O273*H273</f>
        <v>0</v>
      </c>
      <c r="Q273" s="228">
        <v>0.11</v>
      </c>
      <c r="R273" s="228">
        <f>Q273*H273</f>
        <v>0.44</v>
      </c>
      <c r="S273" s="228">
        <v>0</v>
      </c>
      <c r="T273" s="229">
        <f>S273*H273</f>
        <v>0</v>
      </c>
      <c r="U273" s="38"/>
      <c r="V273" s="38"/>
      <c r="W273" s="38"/>
      <c r="X273" s="38"/>
      <c r="Y273" s="38"/>
      <c r="Z273" s="38"/>
      <c r="AA273" s="38"/>
      <c r="AB273" s="38"/>
      <c r="AC273" s="38"/>
      <c r="AD273" s="38"/>
      <c r="AE273" s="38"/>
      <c r="AR273" s="230" t="s">
        <v>184</v>
      </c>
      <c r="AT273" s="230" t="s">
        <v>296</v>
      </c>
      <c r="AU273" s="230" t="s">
        <v>86</v>
      </c>
      <c r="AY273" s="17" t="s">
        <v>152</v>
      </c>
      <c r="BE273" s="231">
        <f>IF(N273="základní",J273,0)</f>
        <v>0</v>
      </c>
      <c r="BF273" s="231">
        <f>IF(N273="snížená",J273,0)</f>
        <v>0</v>
      </c>
      <c r="BG273" s="231">
        <f>IF(N273="zákl. přenesená",J273,0)</f>
        <v>0</v>
      </c>
      <c r="BH273" s="231">
        <f>IF(N273="sníž. přenesená",J273,0)</f>
        <v>0</v>
      </c>
      <c r="BI273" s="231">
        <f>IF(N273="nulová",J273,0)</f>
        <v>0</v>
      </c>
      <c r="BJ273" s="17" t="s">
        <v>84</v>
      </c>
      <c r="BK273" s="231">
        <f>ROUND(I273*H273,2)</f>
        <v>0</v>
      </c>
      <c r="BL273" s="17" t="s">
        <v>159</v>
      </c>
      <c r="BM273" s="230" t="s">
        <v>494</v>
      </c>
    </row>
    <row r="274" spans="1:65" s="2" customFormat="1" ht="24.15" customHeight="1">
      <c r="A274" s="38"/>
      <c r="B274" s="39"/>
      <c r="C274" s="265" t="s">
        <v>495</v>
      </c>
      <c r="D274" s="265" t="s">
        <v>296</v>
      </c>
      <c r="E274" s="266" t="s">
        <v>496</v>
      </c>
      <c r="F274" s="267" t="s">
        <v>497</v>
      </c>
      <c r="G274" s="268" t="s">
        <v>348</v>
      </c>
      <c r="H274" s="269">
        <v>5</v>
      </c>
      <c r="I274" s="270"/>
      <c r="J274" s="271">
        <f>ROUND(I274*H274,2)</f>
        <v>0</v>
      </c>
      <c r="K274" s="267" t="s">
        <v>158</v>
      </c>
      <c r="L274" s="272"/>
      <c r="M274" s="273" t="s">
        <v>1</v>
      </c>
      <c r="N274" s="274" t="s">
        <v>41</v>
      </c>
      <c r="O274" s="91"/>
      <c r="P274" s="228">
        <f>O274*H274</f>
        <v>0</v>
      </c>
      <c r="Q274" s="228">
        <v>0.072</v>
      </c>
      <c r="R274" s="228">
        <f>Q274*H274</f>
        <v>0.36</v>
      </c>
      <c r="S274" s="228">
        <v>0</v>
      </c>
      <c r="T274" s="229">
        <f>S274*H274</f>
        <v>0</v>
      </c>
      <c r="U274" s="38"/>
      <c r="V274" s="38"/>
      <c r="W274" s="38"/>
      <c r="X274" s="38"/>
      <c r="Y274" s="38"/>
      <c r="Z274" s="38"/>
      <c r="AA274" s="38"/>
      <c r="AB274" s="38"/>
      <c r="AC274" s="38"/>
      <c r="AD274" s="38"/>
      <c r="AE274" s="38"/>
      <c r="AR274" s="230" t="s">
        <v>184</v>
      </c>
      <c r="AT274" s="230" t="s">
        <v>296</v>
      </c>
      <c r="AU274" s="230" t="s">
        <v>86</v>
      </c>
      <c r="AY274" s="17" t="s">
        <v>152</v>
      </c>
      <c r="BE274" s="231">
        <f>IF(N274="základní",J274,0)</f>
        <v>0</v>
      </c>
      <c r="BF274" s="231">
        <f>IF(N274="snížená",J274,0)</f>
        <v>0</v>
      </c>
      <c r="BG274" s="231">
        <f>IF(N274="zákl. přenesená",J274,0)</f>
        <v>0</v>
      </c>
      <c r="BH274" s="231">
        <f>IF(N274="sníž. přenesená",J274,0)</f>
        <v>0</v>
      </c>
      <c r="BI274" s="231">
        <f>IF(N274="nulová",J274,0)</f>
        <v>0</v>
      </c>
      <c r="BJ274" s="17" t="s">
        <v>84</v>
      </c>
      <c r="BK274" s="231">
        <f>ROUND(I274*H274,2)</f>
        <v>0</v>
      </c>
      <c r="BL274" s="17" t="s">
        <v>159</v>
      </c>
      <c r="BM274" s="230" t="s">
        <v>498</v>
      </c>
    </row>
    <row r="275" spans="1:65" s="2" customFormat="1" ht="24.15" customHeight="1">
      <c r="A275" s="38"/>
      <c r="B275" s="39"/>
      <c r="C275" s="219" t="s">
        <v>499</v>
      </c>
      <c r="D275" s="219" t="s">
        <v>154</v>
      </c>
      <c r="E275" s="220" t="s">
        <v>500</v>
      </c>
      <c r="F275" s="221" t="s">
        <v>501</v>
      </c>
      <c r="G275" s="222" t="s">
        <v>348</v>
      </c>
      <c r="H275" s="223">
        <v>3</v>
      </c>
      <c r="I275" s="224"/>
      <c r="J275" s="225">
        <f>ROUND(I275*H275,2)</f>
        <v>0</v>
      </c>
      <c r="K275" s="221" t="s">
        <v>158</v>
      </c>
      <c r="L275" s="44"/>
      <c r="M275" s="226" t="s">
        <v>1</v>
      </c>
      <c r="N275" s="227" t="s">
        <v>41</v>
      </c>
      <c r="O275" s="91"/>
      <c r="P275" s="228">
        <f>O275*H275</f>
        <v>0</v>
      </c>
      <c r="Q275" s="228">
        <v>0.02972</v>
      </c>
      <c r="R275" s="228">
        <f>Q275*H275</f>
        <v>0.08916</v>
      </c>
      <c r="S275" s="228">
        <v>0</v>
      </c>
      <c r="T275" s="229">
        <f>S275*H275</f>
        <v>0</v>
      </c>
      <c r="U275" s="38"/>
      <c r="V275" s="38"/>
      <c r="W275" s="38"/>
      <c r="X275" s="38"/>
      <c r="Y275" s="38"/>
      <c r="Z275" s="38"/>
      <c r="AA275" s="38"/>
      <c r="AB275" s="38"/>
      <c r="AC275" s="38"/>
      <c r="AD275" s="38"/>
      <c r="AE275" s="38"/>
      <c r="AR275" s="230" t="s">
        <v>159</v>
      </c>
      <c r="AT275" s="230" t="s">
        <v>154</v>
      </c>
      <c r="AU275" s="230" t="s">
        <v>86</v>
      </c>
      <c r="AY275" s="17" t="s">
        <v>152</v>
      </c>
      <c r="BE275" s="231">
        <f>IF(N275="základní",J275,0)</f>
        <v>0</v>
      </c>
      <c r="BF275" s="231">
        <f>IF(N275="snížená",J275,0)</f>
        <v>0</v>
      </c>
      <c r="BG275" s="231">
        <f>IF(N275="zákl. přenesená",J275,0)</f>
        <v>0</v>
      </c>
      <c r="BH275" s="231">
        <f>IF(N275="sníž. přenesená",J275,0)</f>
        <v>0</v>
      </c>
      <c r="BI275" s="231">
        <f>IF(N275="nulová",J275,0)</f>
        <v>0</v>
      </c>
      <c r="BJ275" s="17" t="s">
        <v>84</v>
      </c>
      <c r="BK275" s="231">
        <f>ROUND(I275*H275,2)</f>
        <v>0</v>
      </c>
      <c r="BL275" s="17" t="s">
        <v>159</v>
      </c>
      <c r="BM275" s="230" t="s">
        <v>502</v>
      </c>
    </row>
    <row r="276" spans="1:65" s="2" customFormat="1" ht="24.15" customHeight="1">
      <c r="A276" s="38"/>
      <c r="B276" s="39"/>
      <c r="C276" s="219" t="s">
        <v>503</v>
      </c>
      <c r="D276" s="219" t="s">
        <v>154</v>
      </c>
      <c r="E276" s="220" t="s">
        <v>504</v>
      </c>
      <c r="F276" s="221" t="s">
        <v>505</v>
      </c>
      <c r="G276" s="222" t="s">
        <v>348</v>
      </c>
      <c r="H276" s="223">
        <v>2</v>
      </c>
      <c r="I276" s="224"/>
      <c r="J276" s="225">
        <f>ROUND(I276*H276,2)</f>
        <v>0</v>
      </c>
      <c r="K276" s="221" t="s">
        <v>158</v>
      </c>
      <c r="L276" s="44"/>
      <c r="M276" s="226" t="s">
        <v>1</v>
      </c>
      <c r="N276" s="227" t="s">
        <v>41</v>
      </c>
      <c r="O276" s="91"/>
      <c r="P276" s="228">
        <f>O276*H276</f>
        <v>0</v>
      </c>
      <c r="Q276" s="228">
        <v>0.02972</v>
      </c>
      <c r="R276" s="228">
        <f>Q276*H276</f>
        <v>0.05944</v>
      </c>
      <c r="S276" s="228">
        <v>0</v>
      </c>
      <c r="T276" s="229">
        <f>S276*H276</f>
        <v>0</v>
      </c>
      <c r="U276" s="38"/>
      <c r="V276" s="38"/>
      <c r="W276" s="38"/>
      <c r="X276" s="38"/>
      <c r="Y276" s="38"/>
      <c r="Z276" s="38"/>
      <c r="AA276" s="38"/>
      <c r="AB276" s="38"/>
      <c r="AC276" s="38"/>
      <c r="AD276" s="38"/>
      <c r="AE276" s="38"/>
      <c r="AR276" s="230" t="s">
        <v>159</v>
      </c>
      <c r="AT276" s="230" t="s">
        <v>154</v>
      </c>
      <c r="AU276" s="230" t="s">
        <v>86</v>
      </c>
      <c r="AY276" s="17" t="s">
        <v>152</v>
      </c>
      <c r="BE276" s="231">
        <f>IF(N276="základní",J276,0)</f>
        <v>0</v>
      </c>
      <c r="BF276" s="231">
        <f>IF(N276="snížená",J276,0)</f>
        <v>0</v>
      </c>
      <c r="BG276" s="231">
        <f>IF(N276="zákl. přenesená",J276,0)</f>
        <v>0</v>
      </c>
      <c r="BH276" s="231">
        <f>IF(N276="sníž. přenesená",J276,0)</f>
        <v>0</v>
      </c>
      <c r="BI276" s="231">
        <f>IF(N276="nulová",J276,0)</f>
        <v>0</v>
      </c>
      <c r="BJ276" s="17" t="s">
        <v>84</v>
      </c>
      <c r="BK276" s="231">
        <f>ROUND(I276*H276,2)</f>
        <v>0</v>
      </c>
      <c r="BL276" s="17" t="s">
        <v>159</v>
      </c>
      <c r="BM276" s="230" t="s">
        <v>506</v>
      </c>
    </row>
    <row r="277" spans="1:65" s="2" customFormat="1" ht="24.15" customHeight="1">
      <c r="A277" s="38"/>
      <c r="B277" s="39"/>
      <c r="C277" s="219" t="s">
        <v>507</v>
      </c>
      <c r="D277" s="219" t="s">
        <v>154</v>
      </c>
      <c r="E277" s="220" t="s">
        <v>508</v>
      </c>
      <c r="F277" s="221" t="s">
        <v>509</v>
      </c>
      <c r="G277" s="222" t="s">
        <v>348</v>
      </c>
      <c r="H277" s="223">
        <v>4</v>
      </c>
      <c r="I277" s="224"/>
      <c r="J277" s="225">
        <f>ROUND(I277*H277,2)</f>
        <v>0</v>
      </c>
      <c r="K277" s="221" t="s">
        <v>158</v>
      </c>
      <c r="L277" s="44"/>
      <c r="M277" s="226" t="s">
        <v>1</v>
      </c>
      <c r="N277" s="227" t="s">
        <v>41</v>
      </c>
      <c r="O277" s="91"/>
      <c r="P277" s="228">
        <f>O277*H277</f>
        <v>0</v>
      </c>
      <c r="Q277" s="228">
        <v>0.02972</v>
      </c>
      <c r="R277" s="228">
        <f>Q277*H277</f>
        <v>0.11888</v>
      </c>
      <c r="S277" s="228">
        <v>0</v>
      </c>
      <c r="T277" s="229">
        <f>S277*H277</f>
        <v>0</v>
      </c>
      <c r="U277" s="38"/>
      <c r="V277" s="38"/>
      <c r="W277" s="38"/>
      <c r="X277" s="38"/>
      <c r="Y277" s="38"/>
      <c r="Z277" s="38"/>
      <c r="AA277" s="38"/>
      <c r="AB277" s="38"/>
      <c r="AC277" s="38"/>
      <c r="AD277" s="38"/>
      <c r="AE277" s="38"/>
      <c r="AR277" s="230" t="s">
        <v>159</v>
      </c>
      <c r="AT277" s="230" t="s">
        <v>154</v>
      </c>
      <c r="AU277" s="230" t="s">
        <v>86</v>
      </c>
      <c r="AY277" s="17" t="s">
        <v>152</v>
      </c>
      <c r="BE277" s="231">
        <f>IF(N277="základní",J277,0)</f>
        <v>0</v>
      </c>
      <c r="BF277" s="231">
        <f>IF(N277="snížená",J277,0)</f>
        <v>0</v>
      </c>
      <c r="BG277" s="231">
        <f>IF(N277="zákl. přenesená",J277,0)</f>
        <v>0</v>
      </c>
      <c r="BH277" s="231">
        <f>IF(N277="sníž. přenesená",J277,0)</f>
        <v>0</v>
      </c>
      <c r="BI277" s="231">
        <f>IF(N277="nulová",J277,0)</f>
        <v>0</v>
      </c>
      <c r="BJ277" s="17" t="s">
        <v>84</v>
      </c>
      <c r="BK277" s="231">
        <f>ROUND(I277*H277,2)</f>
        <v>0</v>
      </c>
      <c r="BL277" s="17" t="s">
        <v>159</v>
      </c>
      <c r="BM277" s="230" t="s">
        <v>510</v>
      </c>
    </row>
    <row r="278" spans="1:65" s="2" customFormat="1" ht="24.15" customHeight="1">
      <c r="A278" s="38"/>
      <c r="B278" s="39"/>
      <c r="C278" s="219" t="s">
        <v>511</v>
      </c>
      <c r="D278" s="219" t="s">
        <v>154</v>
      </c>
      <c r="E278" s="220" t="s">
        <v>512</v>
      </c>
      <c r="F278" s="221" t="s">
        <v>513</v>
      </c>
      <c r="G278" s="222" t="s">
        <v>348</v>
      </c>
      <c r="H278" s="223">
        <v>5</v>
      </c>
      <c r="I278" s="224"/>
      <c r="J278" s="225">
        <f>ROUND(I278*H278,2)</f>
        <v>0</v>
      </c>
      <c r="K278" s="221" t="s">
        <v>158</v>
      </c>
      <c r="L278" s="44"/>
      <c r="M278" s="226" t="s">
        <v>1</v>
      </c>
      <c r="N278" s="227" t="s">
        <v>41</v>
      </c>
      <c r="O278" s="91"/>
      <c r="P278" s="228">
        <f>O278*H278</f>
        <v>0</v>
      </c>
      <c r="Q278" s="228">
        <v>0.02972</v>
      </c>
      <c r="R278" s="228">
        <f>Q278*H278</f>
        <v>0.1486</v>
      </c>
      <c r="S278" s="228">
        <v>0</v>
      </c>
      <c r="T278" s="229">
        <f>S278*H278</f>
        <v>0</v>
      </c>
      <c r="U278" s="38"/>
      <c r="V278" s="38"/>
      <c r="W278" s="38"/>
      <c r="X278" s="38"/>
      <c r="Y278" s="38"/>
      <c r="Z278" s="38"/>
      <c r="AA278" s="38"/>
      <c r="AB278" s="38"/>
      <c r="AC278" s="38"/>
      <c r="AD278" s="38"/>
      <c r="AE278" s="38"/>
      <c r="AR278" s="230" t="s">
        <v>159</v>
      </c>
      <c r="AT278" s="230" t="s">
        <v>154</v>
      </c>
      <c r="AU278" s="230" t="s">
        <v>86</v>
      </c>
      <c r="AY278" s="17" t="s">
        <v>152</v>
      </c>
      <c r="BE278" s="231">
        <f>IF(N278="základní",J278,0)</f>
        <v>0</v>
      </c>
      <c r="BF278" s="231">
        <f>IF(N278="snížená",J278,0)</f>
        <v>0</v>
      </c>
      <c r="BG278" s="231">
        <f>IF(N278="zákl. přenesená",J278,0)</f>
        <v>0</v>
      </c>
      <c r="BH278" s="231">
        <f>IF(N278="sníž. přenesená",J278,0)</f>
        <v>0</v>
      </c>
      <c r="BI278" s="231">
        <f>IF(N278="nulová",J278,0)</f>
        <v>0</v>
      </c>
      <c r="BJ278" s="17" t="s">
        <v>84</v>
      </c>
      <c r="BK278" s="231">
        <f>ROUND(I278*H278,2)</f>
        <v>0</v>
      </c>
      <c r="BL278" s="17" t="s">
        <v>159</v>
      </c>
      <c r="BM278" s="230" t="s">
        <v>514</v>
      </c>
    </row>
    <row r="279" spans="1:65" s="2" customFormat="1" ht="24.15" customHeight="1">
      <c r="A279" s="38"/>
      <c r="B279" s="39"/>
      <c r="C279" s="219" t="s">
        <v>515</v>
      </c>
      <c r="D279" s="219" t="s">
        <v>154</v>
      </c>
      <c r="E279" s="220" t="s">
        <v>516</v>
      </c>
      <c r="F279" s="221" t="s">
        <v>517</v>
      </c>
      <c r="G279" s="222" t="s">
        <v>348</v>
      </c>
      <c r="H279" s="223">
        <v>5</v>
      </c>
      <c r="I279" s="224"/>
      <c r="J279" s="225">
        <f>ROUND(I279*H279,2)</f>
        <v>0</v>
      </c>
      <c r="K279" s="221" t="s">
        <v>158</v>
      </c>
      <c r="L279" s="44"/>
      <c r="M279" s="226" t="s">
        <v>1</v>
      </c>
      <c r="N279" s="227" t="s">
        <v>41</v>
      </c>
      <c r="O279" s="91"/>
      <c r="P279" s="228">
        <f>O279*H279</f>
        <v>0</v>
      </c>
      <c r="Q279" s="228">
        <v>0.21734</v>
      </c>
      <c r="R279" s="228">
        <f>Q279*H279</f>
        <v>1.0867</v>
      </c>
      <c r="S279" s="228">
        <v>0</v>
      </c>
      <c r="T279" s="229">
        <f>S279*H279</f>
        <v>0</v>
      </c>
      <c r="U279" s="38"/>
      <c r="V279" s="38"/>
      <c r="W279" s="38"/>
      <c r="X279" s="38"/>
      <c r="Y279" s="38"/>
      <c r="Z279" s="38"/>
      <c r="AA279" s="38"/>
      <c r="AB279" s="38"/>
      <c r="AC279" s="38"/>
      <c r="AD279" s="38"/>
      <c r="AE279" s="38"/>
      <c r="AR279" s="230" t="s">
        <v>159</v>
      </c>
      <c r="AT279" s="230" t="s">
        <v>154</v>
      </c>
      <c r="AU279" s="230" t="s">
        <v>86</v>
      </c>
      <c r="AY279" s="17" t="s">
        <v>152</v>
      </c>
      <c r="BE279" s="231">
        <f>IF(N279="základní",J279,0)</f>
        <v>0</v>
      </c>
      <c r="BF279" s="231">
        <f>IF(N279="snížená",J279,0)</f>
        <v>0</v>
      </c>
      <c r="BG279" s="231">
        <f>IF(N279="zákl. přenesená",J279,0)</f>
        <v>0</v>
      </c>
      <c r="BH279" s="231">
        <f>IF(N279="sníž. přenesená",J279,0)</f>
        <v>0</v>
      </c>
      <c r="BI279" s="231">
        <f>IF(N279="nulová",J279,0)</f>
        <v>0</v>
      </c>
      <c r="BJ279" s="17" t="s">
        <v>84</v>
      </c>
      <c r="BK279" s="231">
        <f>ROUND(I279*H279,2)</f>
        <v>0</v>
      </c>
      <c r="BL279" s="17" t="s">
        <v>159</v>
      </c>
      <c r="BM279" s="230" t="s">
        <v>518</v>
      </c>
    </row>
    <row r="280" spans="1:65" s="2" customFormat="1" ht="16.5" customHeight="1">
      <c r="A280" s="38"/>
      <c r="B280" s="39"/>
      <c r="C280" s="265" t="s">
        <v>519</v>
      </c>
      <c r="D280" s="265" t="s">
        <v>296</v>
      </c>
      <c r="E280" s="266" t="s">
        <v>520</v>
      </c>
      <c r="F280" s="267" t="s">
        <v>521</v>
      </c>
      <c r="G280" s="268" t="s">
        <v>348</v>
      </c>
      <c r="H280" s="269">
        <v>5</v>
      </c>
      <c r="I280" s="270"/>
      <c r="J280" s="271">
        <f>ROUND(I280*H280,2)</f>
        <v>0</v>
      </c>
      <c r="K280" s="267" t="s">
        <v>158</v>
      </c>
      <c r="L280" s="272"/>
      <c r="M280" s="273" t="s">
        <v>1</v>
      </c>
      <c r="N280" s="274" t="s">
        <v>41</v>
      </c>
      <c r="O280" s="91"/>
      <c r="P280" s="228">
        <f>O280*H280</f>
        <v>0</v>
      </c>
      <c r="Q280" s="228">
        <v>0.0506</v>
      </c>
      <c r="R280" s="228">
        <f>Q280*H280</f>
        <v>0.253</v>
      </c>
      <c r="S280" s="228">
        <v>0</v>
      </c>
      <c r="T280" s="229">
        <f>S280*H280</f>
        <v>0</v>
      </c>
      <c r="U280" s="38"/>
      <c r="V280" s="38"/>
      <c r="W280" s="38"/>
      <c r="X280" s="38"/>
      <c r="Y280" s="38"/>
      <c r="Z280" s="38"/>
      <c r="AA280" s="38"/>
      <c r="AB280" s="38"/>
      <c r="AC280" s="38"/>
      <c r="AD280" s="38"/>
      <c r="AE280" s="38"/>
      <c r="AR280" s="230" t="s">
        <v>184</v>
      </c>
      <c r="AT280" s="230" t="s">
        <v>296</v>
      </c>
      <c r="AU280" s="230" t="s">
        <v>86</v>
      </c>
      <c r="AY280" s="17" t="s">
        <v>152</v>
      </c>
      <c r="BE280" s="231">
        <f>IF(N280="základní",J280,0)</f>
        <v>0</v>
      </c>
      <c r="BF280" s="231">
        <f>IF(N280="snížená",J280,0)</f>
        <v>0</v>
      </c>
      <c r="BG280" s="231">
        <f>IF(N280="zákl. přenesená",J280,0)</f>
        <v>0</v>
      </c>
      <c r="BH280" s="231">
        <f>IF(N280="sníž. přenesená",J280,0)</f>
        <v>0</v>
      </c>
      <c r="BI280" s="231">
        <f>IF(N280="nulová",J280,0)</f>
        <v>0</v>
      </c>
      <c r="BJ280" s="17" t="s">
        <v>84</v>
      </c>
      <c r="BK280" s="231">
        <f>ROUND(I280*H280,2)</f>
        <v>0</v>
      </c>
      <c r="BL280" s="17" t="s">
        <v>159</v>
      </c>
      <c r="BM280" s="230" t="s">
        <v>522</v>
      </c>
    </row>
    <row r="281" spans="1:65" s="2" customFormat="1" ht="24.15" customHeight="1">
      <c r="A281" s="38"/>
      <c r="B281" s="39"/>
      <c r="C281" s="265" t="s">
        <v>523</v>
      </c>
      <c r="D281" s="265" t="s">
        <v>296</v>
      </c>
      <c r="E281" s="266" t="s">
        <v>524</v>
      </c>
      <c r="F281" s="267" t="s">
        <v>525</v>
      </c>
      <c r="G281" s="268" t="s">
        <v>348</v>
      </c>
      <c r="H281" s="269">
        <v>5</v>
      </c>
      <c r="I281" s="270"/>
      <c r="J281" s="271">
        <f>ROUND(I281*H281,2)</f>
        <v>0</v>
      </c>
      <c r="K281" s="267" t="s">
        <v>158</v>
      </c>
      <c r="L281" s="272"/>
      <c r="M281" s="273" t="s">
        <v>1</v>
      </c>
      <c r="N281" s="274" t="s">
        <v>41</v>
      </c>
      <c r="O281" s="91"/>
      <c r="P281" s="228">
        <f>O281*H281</f>
        <v>0</v>
      </c>
      <c r="Q281" s="228">
        <v>0.004</v>
      </c>
      <c r="R281" s="228">
        <f>Q281*H281</f>
        <v>0.02</v>
      </c>
      <c r="S281" s="228">
        <v>0</v>
      </c>
      <c r="T281" s="229">
        <f>S281*H281</f>
        <v>0</v>
      </c>
      <c r="U281" s="38"/>
      <c r="V281" s="38"/>
      <c r="W281" s="38"/>
      <c r="X281" s="38"/>
      <c r="Y281" s="38"/>
      <c r="Z281" s="38"/>
      <c r="AA281" s="38"/>
      <c r="AB281" s="38"/>
      <c r="AC281" s="38"/>
      <c r="AD281" s="38"/>
      <c r="AE281" s="38"/>
      <c r="AR281" s="230" t="s">
        <v>184</v>
      </c>
      <c r="AT281" s="230" t="s">
        <v>296</v>
      </c>
      <c r="AU281" s="230" t="s">
        <v>86</v>
      </c>
      <c r="AY281" s="17" t="s">
        <v>152</v>
      </c>
      <c r="BE281" s="231">
        <f>IF(N281="základní",J281,0)</f>
        <v>0</v>
      </c>
      <c r="BF281" s="231">
        <f>IF(N281="snížená",J281,0)</f>
        <v>0</v>
      </c>
      <c r="BG281" s="231">
        <f>IF(N281="zákl. přenesená",J281,0)</f>
        <v>0</v>
      </c>
      <c r="BH281" s="231">
        <f>IF(N281="sníž. přenesená",J281,0)</f>
        <v>0</v>
      </c>
      <c r="BI281" s="231">
        <f>IF(N281="nulová",J281,0)</f>
        <v>0</v>
      </c>
      <c r="BJ281" s="17" t="s">
        <v>84</v>
      </c>
      <c r="BK281" s="231">
        <f>ROUND(I281*H281,2)</f>
        <v>0</v>
      </c>
      <c r="BL281" s="17" t="s">
        <v>159</v>
      </c>
      <c r="BM281" s="230" t="s">
        <v>526</v>
      </c>
    </row>
    <row r="282" spans="1:65" s="2" customFormat="1" ht="24.15" customHeight="1">
      <c r="A282" s="38"/>
      <c r="B282" s="39"/>
      <c r="C282" s="219" t="s">
        <v>527</v>
      </c>
      <c r="D282" s="219" t="s">
        <v>154</v>
      </c>
      <c r="E282" s="220" t="s">
        <v>528</v>
      </c>
      <c r="F282" s="221" t="s">
        <v>529</v>
      </c>
      <c r="G282" s="222" t="s">
        <v>348</v>
      </c>
      <c r="H282" s="223">
        <v>1</v>
      </c>
      <c r="I282" s="224"/>
      <c r="J282" s="225">
        <f>ROUND(I282*H282,2)</f>
        <v>0</v>
      </c>
      <c r="K282" s="221" t="s">
        <v>158</v>
      </c>
      <c r="L282" s="44"/>
      <c r="M282" s="226" t="s">
        <v>1</v>
      </c>
      <c r="N282" s="227" t="s">
        <v>41</v>
      </c>
      <c r="O282" s="91"/>
      <c r="P282" s="228">
        <f>O282*H282</f>
        <v>0</v>
      </c>
      <c r="Q282" s="228">
        <v>0</v>
      </c>
      <c r="R282" s="228">
        <f>Q282*H282</f>
        <v>0</v>
      </c>
      <c r="S282" s="228">
        <v>0.2</v>
      </c>
      <c r="T282" s="229">
        <f>S282*H282</f>
        <v>0.2</v>
      </c>
      <c r="U282" s="38"/>
      <c r="V282" s="38"/>
      <c r="W282" s="38"/>
      <c r="X282" s="38"/>
      <c r="Y282" s="38"/>
      <c r="Z282" s="38"/>
      <c r="AA282" s="38"/>
      <c r="AB282" s="38"/>
      <c r="AC282" s="38"/>
      <c r="AD282" s="38"/>
      <c r="AE282" s="38"/>
      <c r="AR282" s="230" t="s">
        <v>159</v>
      </c>
      <c r="AT282" s="230" t="s">
        <v>154</v>
      </c>
      <c r="AU282" s="230" t="s">
        <v>86</v>
      </c>
      <c r="AY282" s="17" t="s">
        <v>152</v>
      </c>
      <c r="BE282" s="231">
        <f>IF(N282="základní",J282,0)</f>
        <v>0</v>
      </c>
      <c r="BF282" s="231">
        <f>IF(N282="snížená",J282,0)</f>
        <v>0</v>
      </c>
      <c r="BG282" s="231">
        <f>IF(N282="zákl. přenesená",J282,0)</f>
        <v>0</v>
      </c>
      <c r="BH282" s="231">
        <f>IF(N282="sníž. přenesená",J282,0)</f>
        <v>0</v>
      </c>
      <c r="BI282" s="231">
        <f>IF(N282="nulová",J282,0)</f>
        <v>0</v>
      </c>
      <c r="BJ282" s="17" t="s">
        <v>84</v>
      </c>
      <c r="BK282" s="231">
        <f>ROUND(I282*H282,2)</f>
        <v>0</v>
      </c>
      <c r="BL282" s="17" t="s">
        <v>159</v>
      </c>
      <c r="BM282" s="230" t="s">
        <v>530</v>
      </c>
    </row>
    <row r="283" spans="1:63" s="12" customFormat="1" ht="22.8" customHeight="1">
      <c r="A283" s="12"/>
      <c r="B283" s="203"/>
      <c r="C283" s="204"/>
      <c r="D283" s="205" t="s">
        <v>75</v>
      </c>
      <c r="E283" s="217" t="s">
        <v>189</v>
      </c>
      <c r="F283" s="217" t="s">
        <v>531</v>
      </c>
      <c r="G283" s="204"/>
      <c r="H283" s="204"/>
      <c r="I283" s="207"/>
      <c r="J283" s="218">
        <f>BK283</f>
        <v>0</v>
      </c>
      <c r="K283" s="204"/>
      <c r="L283" s="209"/>
      <c r="M283" s="210"/>
      <c r="N283" s="211"/>
      <c r="O283" s="211"/>
      <c r="P283" s="212">
        <f>SUM(P284:P323)</f>
        <v>0</v>
      </c>
      <c r="Q283" s="211"/>
      <c r="R283" s="212">
        <f>SUM(R284:R323)</f>
        <v>89.8252689</v>
      </c>
      <c r="S283" s="211"/>
      <c r="T283" s="213">
        <f>SUM(T284:T323)</f>
        <v>0.192</v>
      </c>
      <c r="U283" s="12"/>
      <c r="V283" s="12"/>
      <c r="W283" s="12"/>
      <c r="X283" s="12"/>
      <c r="Y283" s="12"/>
      <c r="Z283" s="12"/>
      <c r="AA283" s="12"/>
      <c r="AB283" s="12"/>
      <c r="AC283" s="12"/>
      <c r="AD283" s="12"/>
      <c r="AE283" s="12"/>
      <c r="AR283" s="214" t="s">
        <v>84</v>
      </c>
      <c r="AT283" s="215" t="s">
        <v>75</v>
      </c>
      <c r="AU283" s="215" t="s">
        <v>84</v>
      </c>
      <c r="AY283" s="214" t="s">
        <v>152</v>
      </c>
      <c r="BK283" s="216">
        <f>SUM(BK284:BK323)</f>
        <v>0</v>
      </c>
    </row>
    <row r="284" spans="1:65" s="2" customFormat="1" ht="24.15" customHeight="1">
      <c r="A284" s="38"/>
      <c r="B284" s="39"/>
      <c r="C284" s="219" t="s">
        <v>532</v>
      </c>
      <c r="D284" s="219" t="s">
        <v>154</v>
      </c>
      <c r="E284" s="220" t="s">
        <v>533</v>
      </c>
      <c r="F284" s="221" t="s">
        <v>534</v>
      </c>
      <c r="G284" s="222" t="s">
        <v>348</v>
      </c>
      <c r="H284" s="223">
        <v>2</v>
      </c>
      <c r="I284" s="224"/>
      <c r="J284" s="225">
        <f>ROUND(I284*H284,2)</f>
        <v>0</v>
      </c>
      <c r="K284" s="221" t="s">
        <v>158</v>
      </c>
      <c r="L284" s="44"/>
      <c r="M284" s="226" t="s">
        <v>1</v>
      </c>
      <c r="N284" s="227" t="s">
        <v>41</v>
      </c>
      <c r="O284" s="91"/>
      <c r="P284" s="228">
        <f>O284*H284</f>
        <v>0</v>
      </c>
      <c r="Q284" s="228">
        <v>0.0007</v>
      </c>
      <c r="R284" s="228">
        <f>Q284*H284</f>
        <v>0.0014</v>
      </c>
      <c r="S284" s="228">
        <v>0</v>
      </c>
      <c r="T284" s="229">
        <f>S284*H284</f>
        <v>0</v>
      </c>
      <c r="U284" s="38"/>
      <c r="V284" s="38"/>
      <c r="W284" s="38"/>
      <c r="X284" s="38"/>
      <c r="Y284" s="38"/>
      <c r="Z284" s="38"/>
      <c r="AA284" s="38"/>
      <c r="AB284" s="38"/>
      <c r="AC284" s="38"/>
      <c r="AD284" s="38"/>
      <c r="AE284" s="38"/>
      <c r="AR284" s="230" t="s">
        <v>159</v>
      </c>
      <c r="AT284" s="230" t="s">
        <v>154</v>
      </c>
      <c r="AU284" s="230" t="s">
        <v>86</v>
      </c>
      <c r="AY284" s="17" t="s">
        <v>152</v>
      </c>
      <c r="BE284" s="231">
        <f>IF(N284="základní",J284,0)</f>
        <v>0</v>
      </c>
      <c r="BF284" s="231">
        <f>IF(N284="snížená",J284,0)</f>
        <v>0</v>
      </c>
      <c r="BG284" s="231">
        <f>IF(N284="zákl. přenesená",J284,0)</f>
        <v>0</v>
      </c>
      <c r="BH284" s="231">
        <f>IF(N284="sníž. přenesená",J284,0)</f>
        <v>0</v>
      </c>
      <c r="BI284" s="231">
        <f>IF(N284="nulová",J284,0)</f>
        <v>0</v>
      </c>
      <c r="BJ284" s="17" t="s">
        <v>84</v>
      </c>
      <c r="BK284" s="231">
        <f>ROUND(I284*H284,2)</f>
        <v>0</v>
      </c>
      <c r="BL284" s="17" t="s">
        <v>159</v>
      </c>
      <c r="BM284" s="230" t="s">
        <v>535</v>
      </c>
    </row>
    <row r="285" spans="1:65" s="2" customFormat="1" ht="16.5" customHeight="1">
      <c r="A285" s="38"/>
      <c r="B285" s="39"/>
      <c r="C285" s="265" t="s">
        <v>536</v>
      </c>
      <c r="D285" s="265" t="s">
        <v>296</v>
      </c>
      <c r="E285" s="266" t="s">
        <v>537</v>
      </c>
      <c r="F285" s="267" t="s">
        <v>538</v>
      </c>
      <c r="G285" s="268" t="s">
        <v>348</v>
      </c>
      <c r="H285" s="269">
        <v>2</v>
      </c>
      <c r="I285" s="270"/>
      <c r="J285" s="271">
        <f>ROUND(I285*H285,2)</f>
        <v>0</v>
      </c>
      <c r="K285" s="267" t="s">
        <v>158</v>
      </c>
      <c r="L285" s="272"/>
      <c r="M285" s="273" t="s">
        <v>1</v>
      </c>
      <c r="N285" s="274" t="s">
        <v>41</v>
      </c>
      <c r="O285" s="91"/>
      <c r="P285" s="228">
        <f>O285*H285</f>
        <v>0</v>
      </c>
      <c r="Q285" s="228">
        <v>0.0025</v>
      </c>
      <c r="R285" s="228">
        <f>Q285*H285</f>
        <v>0.005</v>
      </c>
      <c r="S285" s="228">
        <v>0</v>
      </c>
      <c r="T285" s="229">
        <f>S285*H285</f>
        <v>0</v>
      </c>
      <c r="U285" s="38"/>
      <c r="V285" s="38"/>
      <c r="W285" s="38"/>
      <c r="X285" s="38"/>
      <c r="Y285" s="38"/>
      <c r="Z285" s="38"/>
      <c r="AA285" s="38"/>
      <c r="AB285" s="38"/>
      <c r="AC285" s="38"/>
      <c r="AD285" s="38"/>
      <c r="AE285" s="38"/>
      <c r="AR285" s="230" t="s">
        <v>184</v>
      </c>
      <c r="AT285" s="230" t="s">
        <v>296</v>
      </c>
      <c r="AU285" s="230" t="s">
        <v>86</v>
      </c>
      <c r="AY285" s="17" t="s">
        <v>152</v>
      </c>
      <c r="BE285" s="231">
        <f>IF(N285="základní",J285,0)</f>
        <v>0</v>
      </c>
      <c r="BF285" s="231">
        <f>IF(N285="snížená",J285,0)</f>
        <v>0</v>
      </c>
      <c r="BG285" s="231">
        <f>IF(N285="zákl. přenesená",J285,0)</f>
        <v>0</v>
      </c>
      <c r="BH285" s="231">
        <f>IF(N285="sníž. přenesená",J285,0)</f>
        <v>0</v>
      </c>
      <c r="BI285" s="231">
        <f>IF(N285="nulová",J285,0)</f>
        <v>0</v>
      </c>
      <c r="BJ285" s="17" t="s">
        <v>84</v>
      </c>
      <c r="BK285" s="231">
        <f>ROUND(I285*H285,2)</f>
        <v>0</v>
      </c>
      <c r="BL285" s="17" t="s">
        <v>159</v>
      </c>
      <c r="BM285" s="230" t="s">
        <v>539</v>
      </c>
    </row>
    <row r="286" spans="1:65" s="2" customFormat="1" ht="16.5" customHeight="1">
      <c r="A286" s="38"/>
      <c r="B286" s="39"/>
      <c r="C286" s="219" t="s">
        <v>540</v>
      </c>
      <c r="D286" s="219" t="s">
        <v>154</v>
      </c>
      <c r="E286" s="220" t="s">
        <v>541</v>
      </c>
      <c r="F286" s="221" t="s">
        <v>542</v>
      </c>
      <c r="G286" s="222" t="s">
        <v>348</v>
      </c>
      <c r="H286" s="223">
        <v>2</v>
      </c>
      <c r="I286" s="224"/>
      <c r="J286" s="225">
        <f>ROUND(I286*H286,2)</f>
        <v>0</v>
      </c>
      <c r="K286" s="221" t="s">
        <v>1</v>
      </c>
      <c r="L286" s="44"/>
      <c r="M286" s="226" t="s">
        <v>1</v>
      </c>
      <c r="N286" s="227" t="s">
        <v>41</v>
      </c>
      <c r="O286" s="91"/>
      <c r="P286" s="228">
        <f>O286*H286</f>
        <v>0</v>
      </c>
      <c r="Q286" s="228">
        <v>0</v>
      </c>
      <c r="R286" s="228">
        <f>Q286*H286</f>
        <v>0</v>
      </c>
      <c r="S286" s="228">
        <v>0.055</v>
      </c>
      <c r="T286" s="229">
        <f>S286*H286</f>
        <v>0.11</v>
      </c>
      <c r="U286" s="38"/>
      <c r="V286" s="38"/>
      <c r="W286" s="38"/>
      <c r="X286" s="38"/>
      <c r="Y286" s="38"/>
      <c r="Z286" s="38"/>
      <c r="AA286" s="38"/>
      <c r="AB286" s="38"/>
      <c r="AC286" s="38"/>
      <c r="AD286" s="38"/>
      <c r="AE286" s="38"/>
      <c r="AR286" s="230" t="s">
        <v>159</v>
      </c>
      <c r="AT286" s="230" t="s">
        <v>154</v>
      </c>
      <c r="AU286" s="230" t="s">
        <v>86</v>
      </c>
      <c r="AY286" s="17" t="s">
        <v>152</v>
      </c>
      <c r="BE286" s="231">
        <f>IF(N286="základní",J286,0)</f>
        <v>0</v>
      </c>
      <c r="BF286" s="231">
        <f>IF(N286="snížená",J286,0)</f>
        <v>0</v>
      </c>
      <c r="BG286" s="231">
        <f>IF(N286="zákl. přenesená",J286,0)</f>
        <v>0</v>
      </c>
      <c r="BH286" s="231">
        <f>IF(N286="sníž. přenesená",J286,0)</f>
        <v>0</v>
      </c>
      <c r="BI286" s="231">
        <f>IF(N286="nulová",J286,0)</f>
        <v>0</v>
      </c>
      <c r="BJ286" s="17" t="s">
        <v>84</v>
      </c>
      <c r="BK286" s="231">
        <f>ROUND(I286*H286,2)</f>
        <v>0</v>
      </c>
      <c r="BL286" s="17" t="s">
        <v>159</v>
      </c>
      <c r="BM286" s="230" t="s">
        <v>543</v>
      </c>
    </row>
    <row r="287" spans="1:65" s="2" customFormat="1" ht="24.15" customHeight="1">
      <c r="A287" s="38"/>
      <c r="B287" s="39"/>
      <c r="C287" s="219" t="s">
        <v>544</v>
      </c>
      <c r="D287" s="219" t="s">
        <v>154</v>
      </c>
      <c r="E287" s="220" t="s">
        <v>545</v>
      </c>
      <c r="F287" s="221" t="s">
        <v>546</v>
      </c>
      <c r="G287" s="222" t="s">
        <v>348</v>
      </c>
      <c r="H287" s="223">
        <v>2</v>
      </c>
      <c r="I287" s="224"/>
      <c r="J287" s="225">
        <f>ROUND(I287*H287,2)</f>
        <v>0</v>
      </c>
      <c r="K287" s="221" t="s">
        <v>158</v>
      </c>
      <c r="L287" s="44"/>
      <c r="M287" s="226" t="s">
        <v>1</v>
      </c>
      <c r="N287" s="227" t="s">
        <v>41</v>
      </c>
      <c r="O287" s="91"/>
      <c r="P287" s="228">
        <f>O287*H287</f>
        <v>0</v>
      </c>
      <c r="Q287" s="228">
        <v>0.11241</v>
      </c>
      <c r="R287" s="228">
        <f>Q287*H287</f>
        <v>0.22482</v>
      </c>
      <c r="S287" s="228">
        <v>0</v>
      </c>
      <c r="T287" s="229">
        <f>S287*H287</f>
        <v>0</v>
      </c>
      <c r="U287" s="38"/>
      <c r="V287" s="38"/>
      <c r="W287" s="38"/>
      <c r="X287" s="38"/>
      <c r="Y287" s="38"/>
      <c r="Z287" s="38"/>
      <c r="AA287" s="38"/>
      <c r="AB287" s="38"/>
      <c r="AC287" s="38"/>
      <c r="AD287" s="38"/>
      <c r="AE287" s="38"/>
      <c r="AR287" s="230" t="s">
        <v>159</v>
      </c>
      <c r="AT287" s="230" t="s">
        <v>154</v>
      </c>
      <c r="AU287" s="230" t="s">
        <v>86</v>
      </c>
      <c r="AY287" s="17" t="s">
        <v>152</v>
      </c>
      <c r="BE287" s="231">
        <f>IF(N287="základní",J287,0)</f>
        <v>0</v>
      </c>
      <c r="BF287" s="231">
        <f>IF(N287="snížená",J287,0)</f>
        <v>0</v>
      </c>
      <c r="BG287" s="231">
        <f>IF(N287="zákl. přenesená",J287,0)</f>
        <v>0</v>
      </c>
      <c r="BH287" s="231">
        <f>IF(N287="sníž. přenesená",J287,0)</f>
        <v>0</v>
      </c>
      <c r="BI287" s="231">
        <f>IF(N287="nulová",J287,0)</f>
        <v>0</v>
      </c>
      <c r="BJ287" s="17" t="s">
        <v>84</v>
      </c>
      <c r="BK287" s="231">
        <f>ROUND(I287*H287,2)</f>
        <v>0</v>
      </c>
      <c r="BL287" s="17" t="s">
        <v>159</v>
      </c>
      <c r="BM287" s="230" t="s">
        <v>547</v>
      </c>
    </row>
    <row r="288" spans="1:65" s="2" customFormat="1" ht="21.75" customHeight="1">
      <c r="A288" s="38"/>
      <c r="B288" s="39"/>
      <c r="C288" s="265" t="s">
        <v>548</v>
      </c>
      <c r="D288" s="265" t="s">
        <v>296</v>
      </c>
      <c r="E288" s="266" t="s">
        <v>549</v>
      </c>
      <c r="F288" s="267" t="s">
        <v>550</v>
      </c>
      <c r="G288" s="268" t="s">
        <v>348</v>
      </c>
      <c r="H288" s="269">
        <v>2</v>
      </c>
      <c r="I288" s="270"/>
      <c r="J288" s="271">
        <f>ROUND(I288*H288,2)</f>
        <v>0</v>
      </c>
      <c r="K288" s="267" t="s">
        <v>158</v>
      </c>
      <c r="L288" s="272"/>
      <c r="M288" s="273" t="s">
        <v>1</v>
      </c>
      <c r="N288" s="274" t="s">
        <v>41</v>
      </c>
      <c r="O288" s="91"/>
      <c r="P288" s="228">
        <f>O288*H288</f>
        <v>0</v>
      </c>
      <c r="Q288" s="228">
        <v>0.0065</v>
      </c>
      <c r="R288" s="228">
        <f>Q288*H288</f>
        <v>0.013</v>
      </c>
      <c r="S288" s="228">
        <v>0</v>
      </c>
      <c r="T288" s="229">
        <f>S288*H288</f>
        <v>0</v>
      </c>
      <c r="U288" s="38"/>
      <c r="V288" s="38"/>
      <c r="W288" s="38"/>
      <c r="X288" s="38"/>
      <c r="Y288" s="38"/>
      <c r="Z288" s="38"/>
      <c r="AA288" s="38"/>
      <c r="AB288" s="38"/>
      <c r="AC288" s="38"/>
      <c r="AD288" s="38"/>
      <c r="AE288" s="38"/>
      <c r="AR288" s="230" t="s">
        <v>184</v>
      </c>
      <c r="AT288" s="230" t="s">
        <v>296</v>
      </c>
      <c r="AU288" s="230" t="s">
        <v>86</v>
      </c>
      <c r="AY288" s="17" t="s">
        <v>152</v>
      </c>
      <c r="BE288" s="231">
        <f>IF(N288="základní",J288,0)</f>
        <v>0</v>
      </c>
      <c r="BF288" s="231">
        <f>IF(N288="snížená",J288,0)</f>
        <v>0</v>
      </c>
      <c r="BG288" s="231">
        <f>IF(N288="zákl. přenesená",J288,0)</f>
        <v>0</v>
      </c>
      <c r="BH288" s="231">
        <f>IF(N288="sníž. přenesená",J288,0)</f>
        <v>0</v>
      </c>
      <c r="BI288" s="231">
        <f>IF(N288="nulová",J288,0)</f>
        <v>0</v>
      </c>
      <c r="BJ288" s="17" t="s">
        <v>84</v>
      </c>
      <c r="BK288" s="231">
        <f>ROUND(I288*H288,2)</f>
        <v>0</v>
      </c>
      <c r="BL288" s="17" t="s">
        <v>159</v>
      </c>
      <c r="BM288" s="230" t="s">
        <v>551</v>
      </c>
    </row>
    <row r="289" spans="1:65" s="2" customFormat="1" ht="16.5" customHeight="1">
      <c r="A289" s="38"/>
      <c r="B289" s="39"/>
      <c r="C289" s="265" t="s">
        <v>552</v>
      </c>
      <c r="D289" s="265" t="s">
        <v>296</v>
      </c>
      <c r="E289" s="266" t="s">
        <v>553</v>
      </c>
      <c r="F289" s="267" t="s">
        <v>554</v>
      </c>
      <c r="G289" s="268" t="s">
        <v>348</v>
      </c>
      <c r="H289" s="269">
        <v>2</v>
      </c>
      <c r="I289" s="270"/>
      <c r="J289" s="271">
        <f>ROUND(I289*H289,2)</f>
        <v>0</v>
      </c>
      <c r="K289" s="267" t="s">
        <v>158</v>
      </c>
      <c r="L289" s="272"/>
      <c r="M289" s="273" t="s">
        <v>1</v>
      </c>
      <c r="N289" s="274" t="s">
        <v>41</v>
      </c>
      <c r="O289" s="91"/>
      <c r="P289" s="228">
        <f>O289*H289</f>
        <v>0</v>
      </c>
      <c r="Q289" s="228">
        <v>0.0033</v>
      </c>
      <c r="R289" s="228">
        <f>Q289*H289</f>
        <v>0.0066</v>
      </c>
      <c r="S289" s="228">
        <v>0</v>
      </c>
      <c r="T289" s="229">
        <f>S289*H289</f>
        <v>0</v>
      </c>
      <c r="U289" s="38"/>
      <c r="V289" s="38"/>
      <c r="W289" s="38"/>
      <c r="X289" s="38"/>
      <c r="Y289" s="38"/>
      <c r="Z289" s="38"/>
      <c r="AA289" s="38"/>
      <c r="AB289" s="38"/>
      <c r="AC289" s="38"/>
      <c r="AD289" s="38"/>
      <c r="AE289" s="38"/>
      <c r="AR289" s="230" t="s">
        <v>184</v>
      </c>
      <c r="AT289" s="230" t="s">
        <v>296</v>
      </c>
      <c r="AU289" s="230" t="s">
        <v>86</v>
      </c>
      <c r="AY289" s="17" t="s">
        <v>152</v>
      </c>
      <c r="BE289" s="231">
        <f>IF(N289="základní",J289,0)</f>
        <v>0</v>
      </c>
      <c r="BF289" s="231">
        <f>IF(N289="snížená",J289,0)</f>
        <v>0</v>
      </c>
      <c r="BG289" s="231">
        <f>IF(N289="zákl. přenesená",J289,0)</f>
        <v>0</v>
      </c>
      <c r="BH289" s="231">
        <f>IF(N289="sníž. přenesená",J289,0)</f>
        <v>0</v>
      </c>
      <c r="BI289" s="231">
        <f>IF(N289="nulová",J289,0)</f>
        <v>0</v>
      </c>
      <c r="BJ289" s="17" t="s">
        <v>84</v>
      </c>
      <c r="BK289" s="231">
        <f>ROUND(I289*H289,2)</f>
        <v>0</v>
      </c>
      <c r="BL289" s="17" t="s">
        <v>159</v>
      </c>
      <c r="BM289" s="230" t="s">
        <v>555</v>
      </c>
    </row>
    <row r="290" spans="1:65" s="2" customFormat="1" ht="16.5" customHeight="1">
      <c r="A290" s="38"/>
      <c r="B290" s="39"/>
      <c r="C290" s="265" t="s">
        <v>556</v>
      </c>
      <c r="D290" s="265" t="s">
        <v>296</v>
      </c>
      <c r="E290" s="266" t="s">
        <v>557</v>
      </c>
      <c r="F290" s="267" t="s">
        <v>558</v>
      </c>
      <c r="G290" s="268" t="s">
        <v>348</v>
      </c>
      <c r="H290" s="269">
        <v>2</v>
      </c>
      <c r="I290" s="270"/>
      <c r="J290" s="271">
        <f>ROUND(I290*H290,2)</f>
        <v>0</v>
      </c>
      <c r="K290" s="267" t="s">
        <v>158</v>
      </c>
      <c r="L290" s="272"/>
      <c r="M290" s="273" t="s">
        <v>1</v>
      </c>
      <c r="N290" s="274" t="s">
        <v>41</v>
      </c>
      <c r="O290" s="91"/>
      <c r="P290" s="228">
        <f>O290*H290</f>
        <v>0</v>
      </c>
      <c r="Q290" s="228">
        <v>0.0004</v>
      </c>
      <c r="R290" s="228">
        <f>Q290*H290</f>
        <v>0.0008</v>
      </c>
      <c r="S290" s="228">
        <v>0</v>
      </c>
      <c r="T290" s="229">
        <f>S290*H290</f>
        <v>0</v>
      </c>
      <c r="U290" s="38"/>
      <c r="V290" s="38"/>
      <c r="W290" s="38"/>
      <c r="X290" s="38"/>
      <c r="Y290" s="38"/>
      <c r="Z290" s="38"/>
      <c r="AA290" s="38"/>
      <c r="AB290" s="38"/>
      <c r="AC290" s="38"/>
      <c r="AD290" s="38"/>
      <c r="AE290" s="38"/>
      <c r="AR290" s="230" t="s">
        <v>184</v>
      </c>
      <c r="AT290" s="230" t="s">
        <v>296</v>
      </c>
      <c r="AU290" s="230" t="s">
        <v>86</v>
      </c>
      <c r="AY290" s="17" t="s">
        <v>152</v>
      </c>
      <c r="BE290" s="231">
        <f>IF(N290="základní",J290,0)</f>
        <v>0</v>
      </c>
      <c r="BF290" s="231">
        <f>IF(N290="snížená",J290,0)</f>
        <v>0</v>
      </c>
      <c r="BG290" s="231">
        <f>IF(N290="zákl. přenesená",J290,0)</f>
        <v>0</v>
      </c>
      <c r="BH290" s="231">
        <f>IF(N290="sníž. přenesená",J290,0)</f>
        <v>0</v>
      </c>
      <c r="BI290" s="231">
        <f>IF(N290="nulová",J290,0)</f>
        <v>0</v>
      </c>
      <c r="BJ290" s="17" t="s">
        <v>84</v>
      </c>
      <c r="BK290" s="231">
        <f>ROUND(I290*H290,2)</f>
        <v>0</v>
      </c>
      <c r="BL290" s="17" t="s">
        <v>159</v>
      </c>
      <c r="BM290" s="230" t="s">
        <v>559</v>
      </c>
    </row>
    <row r="291" spans="1:65" s="2" customFormat="1" ht="16.5" customHeight="1">
      <c r="A291" s="38"/>
      <c r="B291" s="39"/>
      <c r="C291" s="265" t="s">
        <v>560</v>
      </c>
      <c r="D291" s="265" t="s">
        <v>296</v>
      </c>
      <c r="E291" s="266" t="s">
        <v>561</v>
      </c>
      <c r="F291" s="267" t="s">
        <v>562</v>
      </c>
      <c r="G291" s="268" t="s">
        <v>348</v>
      </c>
      <c r="H291" s="269">
        <v>2</v>
      </c>
      <c r="I291" s="270"/>
      <c r="J291" s="271">
        <f>ROUND(I291*H291,2)</f>
        <v>0</v>
      </c>
      <c r="K291" s="267" t="s">
        <v>158</v>
      </c>
      <c r="L291" s="272"/>
      <c r="M291" s="273" t="s">
        <v>1</v>
      </c>
      <c r="N291" s="274" t="s">
        <v>41</v>
      </c>
      <c r="O291" s="91"/>
      <c r="P291" s="228">
        <f>O291*H291</f>
        <v>0</v>
      </c>
      <c r="Q291" s="228">
        <v>0.00015</v>
      </c>
      <c r="R291" s="228">
        <f>Q291*H291</f>
        <v>0.0003</v>
      </c>
      <c r="S291" s="228">
        <v>0</v>
      </c>
      <c r="T291" s="229">
        <f>S291*H291</f>
        <v>0</v>
      </c>
      <c r="U291" s="38"/>
      <c r="V291" s="38"/>
      <c r="W291" s="38"/>
      <c r="X291" s="38"/>
      <c r="Y291" s="38"/>
      <c r="Z291" s="38"/>
      <c r="AA291" s="38"/>
      <c r="AB291" s="38"/>
      <c r="AC291" s="38"/>
      <c r="AD291" s="38"/>
      <c r="AE291" s="38"/>
      <c r="AR291" s="230" t="s">
        <v>184</v>
      </c>
      <c r="AT291" s="230" t="s">
        <v>296</v>
      </c>
      <c r="AU291" s="230" t="s">
        <v>86</v>
      </c>
      <c r="AY291" s="17" t="s">
        <v>152</v>
      </c>
      <c r="BE291" s="231">
        <f>IF(N291="základní",J291,0)</f>
        <v>0</v>
      </c>
      <c r="BF291" s="231">
        <f>IF(N291="snížená",J291,0)</f>
        <v>0</v>
      </c>
      <c r="BG291" s="231">
        <f>IF(N291="zákl. přenesená",J291,0)</f>
        <v>0</v>
      </c>
      <c r="BH291" s="231">
        <f>IF(N291="sníž. přenesená",J291,0)</f>
        <v>0</v>
      </c>
      <c r="BI291" s="231">
        <f>IF(N291="nulová",J291,0)</f>
        <v>0</v>
      </c>
      <c r="BJ291" s="17" t="s">
        <v>84</v>
      </c>
      <c r="BK291" s="231">
        <f>ROUND(I291*H291,2)</f>
        <v>0</v>
      </c>
      <c r="BL291" s="17" t="s">
        <v>159</v>
      </c>
      <c r="BM291" s="230" t="s">
        <v>563</v>
      </c>
    </row>
    <row r="292" spans="1:65" s="2" customFormat="1" ht="24.15" customHeight="1">
      <c r="A292" s="38"/>
      <c r="B292" s="39"/>
      <c r="C292" s="219" t="s">
        <v>564</v>
      </c>
      <c r="D292" s="219" t="s">
        <v>154</v>
      </c>
      <c r="E292" s="220" t="s">
        <v>565</v>
      </c>
      <c r="F292" s="221" t="s">
        <v>566</v>
      </c>
      <c r="G292" s="222" t="s">
        <v>157</v>
      </c>
      <c r="H292" s="223">
        <v>60</v>
      </c>
      <c r="I292" s="224"/>
      <c r="J292" s="225">
        <f>ROUND(I292*H292,2)</f>
        <v>0</v>
      </c>
      <c r="K292" s="221" t="s">
        <v>158</v>
      </c>
      <c r="L292" s="44"/>
      <c r="M292" s="226" t="s">
        <v>1</v>
      </c>
      <c r="N292" s="227" t="s">
        <v>41</v>
      </c>
      <c r="O292" s="91"/>
      <c r="P292" s="228">
        <f>O292*H292</f>
        <v>0</v>
      </c>
      <c r="Q292" s="228">
        <v>0.0026</v>
      </c>
      <c r="R292" s="228">
        <f>Q292*H292</f>
        <v>0.156</v>
      </c>
      <c r="S292" s="228">
        <v>0</v>
      </c>
      <c r="T292" s="229">
        <f>S292*H292</f>
        <v>0</v>
      </c>
      <c r="U292" s="38"/>
      <c r="V292" s="38"/>
      <c r="W292" s="38"/>
      <c r="X292" s="38"/>
      <c r="Y292" s="38"/>
      <c r="Z292" s="38"/>
      <c r="AA292" s="38"/>
      <c r="AB292" s="38"/>
      <c r="AC292" s="38"/>
      <c r="AD292" s="38"/>
      <c r="AE292" s="38"/>
      <c r="AR292" s="230" t="s">
        <v>159</v>
      </c>
      <c r="AT292" s="230" t="s">
        <v>154</v>
      </c>
      <c r="AU292" s="230" t="s">
        <v>86</v>
      </c>
      <c r="AY292" s="17" t="s">
        <v>152</v>
      </c>
      <c r="BE292" s="231">
        <f>IF(N292="základní",J292,0)</f>
        <v>0</v>
      </c>
      <c r="BF292" s="231">
        <f>IF(N292="snížená",J292,0)</f>
        <v>0</v>
      </c>
      <c r="BG292" s="231">
        <f>IF(N292="zákl. přenesená",J292,0)</f>
        <v>0</v>
      </c>
      <c r="BH292" s="231">
        <f>IF(N292="sníž. přenesená",J292,0)</f>
        <v>0</v>
      </c>
      <c r="BI292" s="231">
        <f>IF(N292="nulová",J292,0)</f>
        <v>0</v>
      </c>
      <c r="BJ292" s="17" t="s">
        <v>84</v>
      </c>
      <c r="BK292" s="231">
        <f>ROUND(I292*H292,2)</f>
        <v>0</v>
      </c>
      <c r="BL292" s="17" t="s">
        <v>159</v>
      </c>
      <c r="BM292" s="230" t="s">
        <v>567</v>
      </c>
    </row>
    <row r="293" spans="1:51" s="13" customFormat="1" ht="12">
      <c r="A293" s="13"/>
      <c r="B293" s="232"/>
      <c r="C293" s="233"/>
      <c r="D293" s="234" t="s">
        <v>182</v>
      </c>
      <c r="E293" s="235" t="s">
        <v>1</v>
      </c>
      <c r="F293" s="236" t="s">
        <v>568</v>
      </c>
      <c r="G293" s="233"/>
      <c r="H293" s="237">
        <v>60</v>
      </c>
      <c r="I293" s="238"/>
      <c r="J293" s="233"/>
      <c r="K293" s="233"/>
      <c r="L293" s="239"/>
      <c r="M293" s="240"/>
      <c r="N293" s="241"/>
      <c r="O293" s="241"/>
      <c r="P293" s="241"/>
      <c r="Q293" s="241"/>
      <c r="R293" s="241"/>
      <c r="S293" s="241"/>
      <c r="T293" s="242"/>
      <c r="U293" s="13"/>
      <c r="V293" s="13"/>
      <c r="W293" s="13"/>
      <c r="X293" s="13"/>
      <c r="Y293" s="13"/>
      <c r="Z293" s="13"/>
      <c r="AA293" s="13"/>
      <c r="AB293" s="13"/>
      <c r="AC293" s="13"/>
      <c r="AD293" s="13"/>
      <c r="AE293" s="13"/>
      <c r="AT293" s="243" t="s">
        <v>182</v>
      </c>
      <c r="AU293" s="243" t="s">
        <v>86</v>
      </c>
      <c r="AV293" s="13" t="s">
        <v>86</v>
      </c>
      <c r="AW293" s="13" t="s">
        <v>32</v>
      </c>
      <c r="AX293" s="13" t="s">
        <v>84</v>
      </c>
      <c r="AY293" s="243" t="s">
        <v>152</v>
      </c>
    </row>
    <row r="294" spans="1:65" s="2" customFormat="1" ht="16.5" customHeight="1">
      <c r="A294" s="38"/>
      <c r="B294" s="39"/>
      <c r="C294" s="219" t="s">
        <v>569</v>
      </c>
      <c r="D294" s="219" t="s">
        <v>154</v>
      </c>
      <c r="E294" s="220" t="s">
        <v>570</v>
      </c>
      <c r="F294" s="221" t="s">
        <v>571</v>
      </c>
      <c r="G294" s="222" t="s">
        <v>157</v>
      </c>
      <c r="H294" s="223">
        <v>60</v>
      </c>
      <c r="I294" s="224"/>
      <c r="J294" s="225">
        <f>ROUND(I294*H294,2)</f>
        <v>0</v>
      </c>
      <c r="K294" s="221" t="s">
        <v>158</v>
      </c>
      <c r="L294" s="44"/>
      <c r="M294" s="226" t="s">
        <v>1</v>
      </c>
      <c r="N294" s="227" t="s">
        <v>41</v>
      </c>
      <c r="O294" s="91"/>
      <c r="P294" s="228">
        <f>O294*H294</f>
        <v>0</v>
      </c>
      <c r="Q294" s="228">
        <v>1E-05</v>
      </c>
      <c r="R294" s="228">
        <f>Q294*H294</f>
        <v>0.0006000000000000001</v>
      </c>
      <c r="S294" s="228">
        <v>0</v>
      </c>
      <c r="T294" s="229">
        <f>S294*H294</f>
        <v>0</v>
      </c>
      <c r="U294" s="38"/>
      <c r="V294" s="38"/>
      <c r="W294" s="38"/>
      <c r="X294" s="38"/>
      <c r="Y294" s="38"/>
      <c r="Z294" s="38"/>
      <c r="AA294" s="38"/>
      <c r="AB294" s="38"/>
      <c r="AC294" s="38"/>
      <c r="AD294" s="38"/>
      <c r="AE294" s="38"/>
      <c r="AR294" s="230" t="s">
        <v>159</v>
      </c>
      <c r="AT294" s="230" t="s">
        <v>154</v>
      </c>
      <c r="AU294" s="230" t="s">
        <v>86</v>
      </c>
      <c r="AY294" s="17" t="s">
        <v>152</v>
      </c>
      <c r="BE294" s="231">
        <f>IF(N294="základní",J294,0)</f>
        <v>0</v>
      </c>
      <c r="BF294" s="231">
        <f>IF(N294="snížená",J294,0)</f>
        <v>0</v>
      </c>
      <c r="BG294" s="231">
        <f>IF(N294="zákl. přenesená",J294,0)</f>
        <v>0</v>
      </c>
      <c r="BH294" s="231">
        <f>IF(N294="sníž. přenesená",J294,0)</f>
        <v>0</v>
      </c>
      <c r="BI294" s="231">
        <f>IF(N294="nulová",J294,0)</f>
        <v>0</v>
      </c>
      <c r="BJ294" s="17" t="s">
        <v>84</v>
      </c>
      <c r="BK294" s="231">
        <f>ROUND(I294*H294,2)</f>
        <v>0</v>
      </c>
      <c r="BL294" s="17" t="s">
        <v>159</v>
      </c>
      <c r="BM294" s="230" t="s">
        <v>572</v>
      </c>
    </row>
    <row r="295" spans="1:65" s="2" customFormat="1" ht="33" customHeight="1">
      <c r="A295" s="38"/>
      <c r="B295" s="39"/>
      <c r="C295" s="219" t="s">
        <v>573</v>
      </c>
      <c r="D295" s="219" t="s">
        <v>154</v>
      </c>
      <c r="E295" s="220" t="s">
        <v>574</v>
      </c>
      <c r="F295" s="221" t="s">
        <v>575</v>
      </c>
      <c r="G295" s="222" t="s">
        <v>187</v>
      </c>
      <c r="H295" s="223">
        <v>118</v>
      </c>
      <c r="I295" s="224"/>
      <c r="J295" s="225">
        <f>ROUND(I295*H295,2)</f>
        <v>0</v>
      </c>
      <c r="K295" s="221" t="s">
        <v>158</v>
      </c>
      <c r="L295" s="44"/>
      <c r="M295" s="226" t="s">
        <v>1</v>
      </c>
      <c r="N295" s="227" t="s">
        <v>41</v>
      </c>
      <c r="O295" s="91"/>
      <c r="P295" s="228">
        <f>O295*H295</f>
        <v>0</v>
      </c>
      <c r="Q295" s="228">
        <v>0.1554</v>
      </c>
      <c r="R295" s="228">
        <f>Q295*H295</f>
        <v>18.337200000000003</v>
      </c>
      <c r="S295" s="228">
        <v>0</v>
      </c>
      <c r="T295" s="229">
        <f>S295*H295</f>
        <v>0</v>
      </c>
      <c r="U295" s="38"/>
      <c r="V295" s="38"/>
      <c r="W295" s="38"/>
      <c r="X295" s="38"/>
      <c r="Y295" s="38"/>
      <c r="Z295" s="38"/>
      <c r="AA295" s="38"/>
      <c r="AB295" s="38"/>
      <c r="AC295" s="38"/>
      <c r="AD295" s="38"/>
      <c r="AE295" s="38"/>
      <c r="AR295" s="230" t="s">
        <v>159</v>
      </c>
      <c r="AT295" s="230" t="s">
        <v>154</v>
      </c>
      <c r="AU295" s="230" t="s">
        <v>86</v>
      </c>
      <c r="AY295" s="17" t="s">
        <v>152</v>
      </c>
      <c r="BE295" s="231">
        <f>IF(N295="základní",J295,0)</f>
        <v>0</v>
      </c>
      <c r="BF295" s="231">
        <f>IF(N295="snížená",J295,0)</f>
        <v>0</v>
      </c>
      <c r="BG295" s="231">
        <f>IF(N295="zákl. přenesená",J295,0)</f>
        <v>0</v>
      </c>
      <c r="BH295" s="231">
        <f>IF(N295="sníž. přenesená",J295,0)</f>
        <v>0</v>
      </c>
      <c r="BI295" s="231">
        <f>IF(N295="nulová",J295,0)</f>
        <v>0</v>
      </c>
      <c r="BJ295" s="17" t="s">
        <v>84</v>
      </c>
      <c r="BK295" s="231">
        <f>ROUND(I295*H295,2)</f>
        <v>0</v>
      </c>
      <c r="BL295" s="17" t="s">
        <v>159</v>
      </c>
      <c r="BM295" s="230" t="s">
        <v>576</v>
      </c>
    </row>
    <row r="296" spans="1:51" s="13" customFormat="1" ht="12">
      <c r="A296" s="13"/>
      <c r="B296" s="232"/>
      <c r="C296" s="233"/>
      <c r="D296" s="234" t="s">
        <v>182</v>
      </c>
      <c r="E296" s="235" t="s">
        <v>1</v>
      </c>
      <c r="F296" s="236" t="s">
        <v>577</v>
      </c>
      <c r="G296" s="233"/>
      <c r="H296" s="237">
        <v>118</v>
      </c>
      <c r="I296" s="238"/>
      <c r="J296" s="233"/>
      <c r="K296" s="233"/>
      <c r="L296" s="239"/>
      <c r="M296" s="240"/>
      <c r="N296" s="241"/>
      <c r="O296" s="241"/>
      <c r="P296" s="241"/>
      <c r="Q296" s="241"/>
      <c r="R296" s="241"/>
      <c r="S296" s="241"/>
      <c r="T296" s="242"/>
      <c r="U296" s="13"/>
      <c r="V296" s="13"/>
      <c r="W296" s="13"/>
      <c r="X296" s="13"/>
      <c r="Y296" s="13"/>
      <c r="Z296" s="13"/>
      <c r="AA296" s="13"/>
      <c r="AB296" s="13"/>
      <c r="AC296" s="13"/>
      <c r="AD296" s="13"/>
      <c r="AE296" s="13"/>
      <c r="AT296" s="243" t="s">
        <v>182</v>
      </c>
      <c r="AU296" s="243" t="s">
        <v>86</v>
      </c>
      <c r="AV296" s="13" t="s">
        <v>86</v>
      </c>
      <c r="AW296" s="13" t="s">
        <v>32</v>
      </c>
      <c r="AX296" s="13" t="s">
        <v>84</v>
      </c>
      <c r="AY296" s="243" t="s">
        <v>152</v>
      </c>
    </row>
    <row r="297" spans="1:65" s="2" customFormat="1" ht="16.5" customHeight="1">
      <c r="A297" s="38"/>
      <c r="B297" s="39"/>
      <c r="C297" s="265" t="s">
        <v>578</v>
      </c>
      <c r="D297" s="265" t="s">
        <v>296</v>
      </c>
      <c r="E297" s="266" t="s">
        <v>579</v>
      </c>
      <c r="F297" s="267" t="s">
        <v>580</v>
      </c>
      <c r="G297" s="268" t="s">
        <v>187</v>
      </c>
      <c r="H297" s="269">
        <v>94.5</v>
      </c>
      <c r="I297" s="270"/>
      <c r="J297" s="271">
        <f>ROUND(I297*H297,2)</f>
        <v>0</v>
      </c>
      <c r="K297" s="267" t="s">
        <v>158</v>
      </c>
      <c r="L297" s="272"/>
      <c r="M297" s="273" t="s">
        <v>1</v>
      </c>
      <c r="N297" s="274" t="s">
        <v>41</v>
      </c>
      <c r="O297" s="91"/>
      <c r="P297" s="228">
        <f>O297*H297</f>
        <v>0</v>
      </c>
      <c r="Q297" s="228">
        <v>0.08</v>
      </c>
      <c r="R297" s="228">
        <f>Q297*H297</f>
        <v>7.5600000000000005</v>
      </c>
      <c r="S297" s="228">
        <v>0</v>
      </c>
      <c r="T297" s="229">
        <f>S297*H297</f>
        <v>0</v>
      </c>
      <c r="U297" s="38"/>
      <c r="V297" s="38"/>
      <c r="W297" s="38"/>
      <c r="X297" s="38"/>
      <c r="Y297" s="38"/>
      <c r="Z297" s="38"/>
      <c r="AA297" s="38"/>
      <c r="AB297" s="38"/>
      <c r="AC297" s="38"/>
      <c r="AD297" s="38"/>
      <c r="AE297" s="38"/>
      <c r="AR297" s="230" t="s">
        <v>184</v>
      </c>
      <c r="AT297" s="230" t="s">
        <v>296</v>
      </c>
      <c r="AU297" s="230" t="s">
        <v>86</v>
      </c>
      <c r="AY297" s="17" t="s">
        <v>152</v>
      </c>
      <c r="BE297" s="231">
        <f>IF(N297="základní",J297,0)</f>
        <v>0</v>
      </c>
      <c r="BF297" s="231">
        <f>IF(N297="snížená",J297,0)</f>
        <v>0</v>
      </c>
      <c r="BG297" s="231">
        <f>IF(N297="zákl. přenesená",J297,0)</f>
        <v>0</v>
      </c>
      <c r="BH297" s="231">
        <f>IF(N297="sníž. přenesená",J297,0)</f>
        <v>0</v>
      </c>
      <c r="BI297" s="231">
        <f>IF(N297="nulová",J297,0)</f>
        <v>0</v>
      </c>
      <c r="BJ297" s="17" t="s">
        <v>84</v>
      </c>
      <c r="BK297" s="231">
        <f>ROUND(I297*H297,2)</f>
        <v>0</v>
      </c>
      <c r="BL297" s="17" t="s">
        <v>159</v>
      </c>
      <c r="BM297" s="230" t="s">
        <v>581</v>
      </c>
    </row>
    <row r="298" spans="1:51" s="13" customFormat="1" ht="12">
      <c r="A298" s="13"/>
      <c r="B298" s="232"/>
      <c r="C298" s="233"/>
      <c r="D298" s="234" t="s">
        <v>182</v>
      </c>
      <c r="E298" s="233"/>
      <c r="F298" s="236" t="s">
        <v>582</v>
      </c>
      <c r="G298" s="233"/>
      <c r="H298" s="237">
        <v>94.5</v>
      </c>
      <c r="I298" s="238"/>
      <c r="J298" s="233"/>
      <c r="K298" s="233"/>
      <c r="L298" s="239"/>
      <c r="M298" s="240"/>
      <c r="N298" s="241"/>
      <c r="O298" s="241"/>
      <c r="P298" s="241"/>
      <c r="Q298" s="241"/>
      <c r="R298" s="241"/>
      <c r="S298" s="241"/>
      <c r="T298" s="242"/>
      <c r="U298" s="13"/>
      <c r="V298" s="13"/>
      <c r="W298" s="13"/>
      <c r="X298" s="13"/>
      <c r="Y298" s="13"/>
      <c r="Z298" s="13"/>
      <c r="AA298" s="13"/>
      <c r="AB298" s="13"/>
      <c r="AC298" s="13"/>
      <c r="AD298" s="13"/>
      <c r="AE298" s="13"/>
      <c r="AT298" s="243" t="s">
        <v>182</v>
      </c>
      <c r="AU298" s="243" t="s">
        <v>86</v>
      </c>
      <c r="AV298" s="13" t="s">
        <v>86</v>
      </c>
      <c r="AW298" s="13" t="s">
        <v>4</v>
      </c>
      <c r="AX298" s="13" t="s">
        <v>84</v>
      </c>
      <c r="AY298" s="243" t="s">
        <v>152</v>
      </c>
    </row>
    <row r="299" spans="1:65" s="2" customFormat="1" ht="24.15" customHeight="1">
      <c r="A299" s="38"/>
      <c r="B299" s="39"/>
      <c r="C299" s="265" t="s">
        <v>583</v>
      </c>
      <c r="D299" s="265" t="s">
        <v>296</v>
      </c>
      <c r="E299" s="266" t="s">
        <v>584</v>
      </c>
      <c r="F299" s="267" t="s">
        <v>585</v>
      </c>
      <c r="G299" s="268" t="s">
        <v>187</v>
      </c>
      <c r="H299" s="269">
        <v>21</v>
      </c>
      <c r="I299" s="270"/>
      <c r="J299" s="271">
        <f>ROUND(I299*H299,2)</f>
        <v>0</v>
      </c>
      <c r="K299" s="267" t="s">
        <v>158</v>
      </c>
      <c r="L299" s="272"/>
      <c r="M299" s="273" t="s">
        <v>1</v>
      </c>
      <c r="N299" s="274" t="s">
        <v>41</v>
      </c>
      <c r="O299" s="91"/>
      <c r="P299" s="228">
        <f>O299*H299</f>
        <v>0</v>
      </c>
      <c r="Q299" s="228">
        <v>0.0483</v>
      </c>
      <c r="R299" s="228">
        <f>Q299*H299</f>
        <v>1.0143</v>
      </c>
      <c r="S299" s="228">
        <v>0</v>
      </c>
      <c r="T299" s="229">
        <f>S299*H299</f>
        <v>0</v>
      </c>
      <c r="U299" s="38"/>
      <c r="V299" s="38"/>
      <c r="W299" s="38"/>
      <c r="X299" s="38"/>
      <c r="Y299" s="38"/>
      <c r="Z299" s="38"/>
      <c r="AA299" s="38"/>
      <c r="AB299" s="38"/>
      <c r="AC299" s="38"/>
      <c r="AD299" s="38"/>
      <c r="AE299" s="38"/>
      <c r="AR299" s="230" t="s">
        <v>184</v>
      </c>
      <c r="AT299" s="230" t="s">
        <v>296</v>
      </c>
      <c r="AU299" s="230" t="s">
        <v>86</v>
      </c>
      <c r="AY299" s="17" t="s">
        <v>152</v>
      </c>
      <c r="BE299" s="231">
        <f>IF(N299="základní",J299,0)</f>
        <v>0</v>
      </c>
      <c r="BF299" s="231">
        <f>IF(N299="snížená",J299,0)</f>
        <v>0</v>
      </c>
      <c r="BG299" s="231">
        <f>IF(N299="zákl. přenesená",J299,0)</f>
        <v>0</v>
      </c>
      <c r="BH299" s="231">
        <f>IF(N299="sníž. přenesená",J299,0)</f>
        <v>0</v>
      </c>
      <c r="BI299" s="231">
        <f>IF(N299="nulová",J299,0)</f>
        <v>0</v>
      </c>
      <c r="BJ299" s="17" t="s">
        <v>84</v>
      </c>
      <c r="BK299" s="231">
        <f>ROUND(I299*H299,2)</f>
        <v>0</v>
      </c>
      <c r="BL299" s="17" t="s">
        <v>159</v>
      </c>
      <c r="BM299" s="230" t="s">
        <v>586</v>
      </c>
    </row>
    <row r="300" spans="1:51" s="13" customFormat="1" ht="12">
      <c r="A300" s="13"/>
      <c r="B300" s="232"/>
      <c r="C300" s="233"/>
      <c r="D300" s="234" t="s">
        <v>182</v>
      </c>
      <c r="E300" s="233"/>
      <c r="F300" s="236" t="s">
        <v>587</v>
      </c>
      <c r="G300" s="233"/>
      <c r="H300" s="237">
        <v>21</v>
      </c>
      <c r="I300" s="238"/>
      <c r="J300" s="233"/>
      <c r="K300" s="233"/>
      <c r="L300" s="239"/>
      <c r="M300" s="240"/>
      <c r="N300" s="241"/>
      <c r="O300" s="241"/>
      <c r="P300" s="241"/>
      <c r="Q300" s="241"/>
      <c r="R300" s="241"/>
      <c r="S300" s="241"/>
      <c r="T300" s="242"/>
      <c r="U300" s="13"/>
      <c r="V300" s="13"/>
      <c r="W300" s="13"/>
      <c r="X300" s="13"/>
      <c r="Y300" s="13"/>
      <c r="Z300" s="13"/>
      <c r="AA300" s="13"/>
      <c r="AB300" s="13"/>
      <c r="AC300" s="13"/>
      <c r="AD300" s="13"/>
      <c r="AE300" s="13"/>
      <c r="AT300" s="243" t="s">
        <v>182</v>
      </c>
      <c r="AU300" s="243" t="s">
        <v>86</v>
      </c>
      <c r="AV300" s="13" t="s">
        <v>86</v>
      </c>
      <c r="AW300" s="13" t="s">
        <v>4</v>
      </c>
      <c r="AX300" s="13" t="s">
        <v>84</v>
      </c>
      <c r="AY300" s="243" t="s">
        <v>152</v>
      </c>
    </row>
    <row r="301" spans="1:65" s="2" customFormat="1" ht="24.15" customHeight="1">
      <c r="A301" s="38"/>
      <c r="B301" s="39"/>
      <c r="C301" s="265" t="s">
        <v>588</v>
      </c>
      <c r="D301" s="265" t="s">
        <v>296</v>
      </c>
      <c r="E301" s="266" t="s">
        <v>589</v>
      </c>
      <c r="F301" s="267" t="s">
        <v>590</v>
      </c>
      <c r="G301" s="268" t="s">
        <v>187</v>
      </c>
      <c r="H301" s="269">
        <v>8</v>
      </c>
      <c r="I301" s="270"/>
      <c r="J301" s="271">
        <f>ROUND(I301*H301,2)</f>
        <v>0</v>
      </c>
      <c r="K301" s="267" t="s">
        <v>158</v>
      </c>
      <c r="L301" s="272"/>
      <c r="M301" s="273" t="s">
        <v>1</v>
      </c>
      <c r="N301" s="274" t="s">
        <v>41</v>
      </c>
      <c r="O301" s="91"/>
      <c r="P301" s="228">
        <f>O301*H301</f>
        <v>0</v>
      </c>
      <c r="Q301" s="228">
        <v>0.06567</v>
      </c>
      <c r="R301" s="228">
        <f>Q301*H301</f>
        <v>0.52536</v>
      </c>
      <c r="S301" s="228">
        <v>0</v>
      </c>
      <c r="T301" s="229">
        <f>S301*H301</f>
        <v>0</v>
      </c>
      <c r="U301" s="38"/>
      <c r="V301" s="38"/>
      <c r="W301" s="38"/>
      <c r="X301" s="38"/>
      <c r="Y301" s="38"/>
      <c r="Z301" s="38"/>
      <c r="AA301" s="38"/>
      <c r="AB301" s="38"/>
      <c r="AC301" s="38"/>
      <c r="AD301" s="38"/>
      <c r="AE301" s="38"/>
      <c r="AR301" s="230" t="s">
        <v>184</v>
      </c>
      <c r="AT301" s="230" t="s">
        <v>296</v>
      </c>
      <c r="AU301" s="230" t="s">
        <v>86</v>
      </c>
      <c r="AY301" s="17" t="s">
        <v>152</v>
      </c>
      <c r="BE301" s="231">
        <f>IF(N301="základní",J301,0)</f>
        <v>0</v>
      </c>
      <c r="BF301" s="231">
        <f>IF(N301="snížená",J301,0)</f>
        <v>0</v>
      </c>
      <c r="BG301" s="231">
        <f>IF(N301="zákl. přenesená",J301,0)</f>
        <v>0</v>
      </c>
      <c r="BH301" s="231">
        <f>IF(N301="sníž. přenesená",J301,0)</f>
        <v>0</v>
      </c>
      <c r="BI301" s="231">
        <f>IF(N301="nulová",J301,0)</f>
        <v>0</v>
      </c>
      <c r="BJ301" s="17" t="s">
        <v>84</v>
      </c>
      <c r="BK301" s="231">
        <f>ROUND(I301*H301,2)</f>
        <v>0</v>
      </c>
      <c r="BL301" s="17" t="s">
        <v>159</v>
      </c>
      <c r="BM301" s="230" t="s">
        <v>591</v>
      </c>
    </row>
    <row r="302" spans="1:65" s="2" customFormat="1" ht="33" customHeight="1">
      <c r="A302" s="38"/>
      <c r="B302" s="39"/>
      <c r="C302" s="219" t="s">
        <v>592</v>
      </c>
      <c r="D302" s="219" t="s">
        <v>154</v>
      </c>
      <c r="E302" s="220" t="s">
        <v>593</v>
      </c>
      <c r="F302" s="221" t="s">
        <v>594</v>
      </c>
      <c r="G302" s="222" t="s">
        <v>187</v>
      </c>
      <c r="H302" s="223">
        <v>82</v>
      </c>
      <c r="I302" s="224"/>
      <c r="J302" s="225">
        <f>ROUND(I302*H302,2)</f>
        <v>0</v>
      </c>
      <c r="K302" s="221" t="s">
        <v>158</v>
      </c>
      <c r="L302" s="44"/>
      <c r="M302" s="226" t="s">
        <v>1</v>
      </c>
      <c r="N302" s="227" t="s">
        <v>41</v>
      </c>
      <c r="O302" s="91"/>
      <c r="P302" s="228">
        <f>O302*H302</f>
        <v>0</v>
      </c>
      <c r="Q302" s="228">
        <v>0.1295</v>
      </c>
      <c r="R302" s="228">
        <f>Q302*H302</f>
        <v>10.619</v>
      </c>
      <c r="S302" s="228">
        <v>0</v>
      </c>
      <c r="T302" s="229">
        <f>S302*H302</f>
        <v>0</v>
      </c>
      <c r="U302" s="38"/>
      <c r="V302" s="38"/>
      <c r="W302" s="38"/>
      <c r="X302" s="38"/>
      <c r="Y302" s="38"/>
      <c r="Z302" s="38"/>
      <c r="AA302" s="38"/>
      <c r="AB302" s="38"/>
      <c r="AC302" s="38"/>
      <c r="AD302" s="38"/>
      <c r="AE302" s="38"/>
      <c r="AR302" s="230" t="s">
        <v>159</v>
      </c>
      <c r="AT302" s="230" t="s">
        <v>154</v>
      </c>
      <c r="AU302" s="230" t="s">
        <v>86</v>
      </c>
      <c r="AY302" s="17" t="s">
        <v>152</v>
      </c>
      <c r="BE302" s="231">
        <f>IF(N302="základní",J302,0)</f>
        <v>0</v>
      </c>
      <c r="BF302" s="231">
        <f>IF(N302="snížená",J302,0)</f>
        <v>0</v>
      </c>
      <c r="BG302" s="231">
        <f>IF(N302="zákl. přenesená",J302,0)</f>
        <v>0</v>
      </c>
      <c r="BH302" s="231">
        <f>IF(N302="sníž. přenesená",J302,0)</f>
        <v>0</v>
      </c>
      <c r="BI302" s="231">
        <f>IF(N302="nulová",J302,0)</f>
        <v>0</v>
      </c>
      <c r="BJ302" s="17" t="s">
        <v>84</v>
      </c>
      <c r="BK302" s="231">
        <f>ROUND(I302*H302,2)</f>
        <v>0</v>
      </c>
      <c r="BL302" s="17" t="s">
        <v>159</v>
      </c>
      <c r="BM302" s="230" t="s">
        <v>595</v>
      </c>
    </row>
    <row r="303" spans="1:65" s="2" customFormat="1" ht="16.5" customHeight="1">
      <c r="A303" s="38"/>
      <c r="B303" s="39"/>
      <c r="C303" s="265" t="s">
        <v>596</v>
      </c>
      <c r="D303" s="265" t="s">
        <v>296</v>
      </c>
      <c r="E303" s="266" t="s">
        <v>597</v>
      </c>
      <c r="F303" s="267" t="s">
        <v>598</v>
      </c>
      <c r="G303" s="268" t="s">
        <v>187</v>
      </c>
      <c r="H303" s="269">
        <v>86.1</v>
      </c>
      <c r="I303" s="270"/>
      <c r="J303" s="271">
        <f>ROUND(I303*H303,2)</f>
        <v>0</v>
      </c>
      <c r="K303" s="267" t="s">
        <v>158</v>
      </c>
      <c r="L303" s="272"/>
      <c r="M303" s="273" t="s">
        <v>1</v>
      </c>
      <c r="N303" s="274" t="s">
        <v>41</v>
      </c>
      <c r="O303" s="91"/>
      <c r="P303" s="228">
        <f>O303*H303</f>
        <v>0</v>
      </c>
      <c r="Q303" s="228">
        <v>0.05612</v>
      </c>
      <c r="R303" s="228">
        <f>Q303*H303</f>
        <v>4.831932</v>
      </c>
      <c r="S303" s="228">
        <v>0</v>
      </c>
      <c r="T303" s="229">
        <f>S303*H303</f>
        <v>0</v>
      </c>
      <c r="U303" s="38"/>
      <c r="V303" s="38"/>
      <c r="W303" s="38"/>
      <c r="X303" s="38"/>
      <c r="Y303" s="38"/>
      <c r="Z303" s="38"/>
      <c r="AA303" s="38"/>
      <c r="AB303" s="38"/>
      <c r="AC303" s="38"/>
      <c r="AD303" s="38"/>
      <c r="AE303" s="38"/>
      <c r="AR303" s="230" t="s">
        <v>184</v>
      </c>
      <c r="AT303" s="230" t="s">
        <v>296</v>
      </c>
      <c r="AU303" s="230" t="s">
        <v>86</v>
      </c>
      <c r="AY303" s="17" t="s">
        <v>152</v>
      </c>
      <c r="BE303" s="231">
        <f>IF(N303="základní",J303,0)</f>
        <v>0</v>
      </c>
      <c r="BF303" s="231">
        <f>IF(N303="snížená",J303,0)</f>
        <v>0</v>
      </c>
      <c r="BG303" s="231">
        <f>IF(N303="zákl. přenesená",J303,0)</f>
        <v>0</v>
      </c>
      <c r="BH303" s="231">
        <f>IF(N303="sníž. přenesená",J303,0)</f>
        <v>0</v>
      </c>
      <c r="BI303" s="231">
        <f>IF(N303="nulová",J303,0)</f>
        <v>0</v>
      </c>
      <c r="BJ303" s="17" t="s">
        <v>84</v>
      </c>
      <c r="BK303" s="231">
        <f>ROUND(I303*H303,2)</f>
        <v>0</v>
      </c>
      <c r="BL303" s="17" t="s">
        <v>159</v>
      </c>
      <c r="BM303" s="230" t="s">
        <v>599</v>
      </c>
    </row>
    <row r="304" spans="1:51" s="13" customFormat="1" ht="12">
      <c r="A304" s="13"/>
      <c r="B304" s="232"/>
      <c r="C304" s="233"/>
      <c r="D304" s="234" t="s">
        <v>182</v>
      </c>
      <c r="E304" s="233"/>
      <c r="F304" s="236" t="s">
        <v>600</v>
      </c>
      <c r="G304" s="233"/>
      <c r="H304" s="237">
        <v>86.1</v>
      </c>
      <c r="I304" s="238"/>
      <c r="J304" s="233"/>
      <c r="K304" s="233"/>
      <c r="L304" s="239"/>
      <c r="M304" s="240"/>
      <c r="N304" s="241"/>
      <c r="O304" s="241"/>
      <c r="P304" s="241"/>
      <c r="Q304" s="241"/>
      <c r="R304" s="241"/>
      <c r="S304" s="241"/>
      <c r="T304" s="242"/>
      <c r="U304" s="13"/>
      <c r="V304" s="13"/>
      <c r="W304" s="13"/>
      <c r="X304" s="13"/>
      <c r="Y304" s="13"/>
      <c r="Z304" s="13"/>
      <c r="AA304" s="13"/>
      <c r="AB304" s="13"/>
      <c r="AC304" s="13"/>
      <c r="AD304" s="13"/>
      <c r="AE304" s="13"/>
      <c r="AT304" s="243" t="s">
        <v>182</v>
      </c>
      <c r="AU304" s="243" t="s">
        <v>86</v>
      </c>
      <c r="AV304" s="13" t="s">
        <v>86</v>
      </c>
      <c r="AW304" s="13" t="s">
        <v>4</v>
      </c>
      <c r="AX304" s="13" t="s">
        <v>84</v>
      </c>
      <c r="AY304" s="243" t="s">
        <v>152</v>
      </c>
    </row>
    <row r="305" spans="1:65" s="2" customFormat="1" ht="24.15" customHeight="1">
      <c r="A305" s="38"/>
      <c r="B305" s="39"/>
      <c r="C305" s="219" t="s">
        <v>601</v>
      </c>
      <c r="D305" s="219" t="s">
        <v>154</v>
      </c>
      <c r="E305" s="220" t="s">
        <v>602</v>
      </c>
      <c r="F305" s="221" t="s">
        <v>603</v>
      </c>
      <c r="G305" s="222" t="s">
        <v>187</v>
      </c>
      <c r="H305" s="223">
        <v>32</v>
      </c>
      <c r="I305" s="224"/>
      <c r="J305" s="225">
        <f>ROUND(I305*H305,2)</f>
        <v>0</v>
      </c>
      <c r="K305" s="221" t="s">
        <v>158</v>
      </c>
      <c r="L305" s="44"/>
      <c r="M305" s="226" t="s">
        <v>1</v>
      </c>
      <c r="N305" s="227" t="s">
        <v>41</v>
      </c>
      <c r="O305" s="91"/>
      <c r="P305" s="228">
        <f>O305*H305</f>
        <v>0</v>
      </c>
      <c r="Q305" s="228">
        <v>0.20647</v>
      </c>
      <c r="R305" s="228">
        <f>Q305*H305</f>
        <v>6.60704</v>
      </c>
      <c r="S305" s="228">
        <v>0</v>
      </c>
      <c r="T305" s="229">
        <f>S305*H305</f>
        <v>0</v>
      </c>
      <c r="U305" s="38"/>
      <c r="V305" s="38"/>
      <c r="W305" s="38"/>
      <c r="X305" s="38"/>
      <c r="Y305" s="38"/>
      <c r="Z305" s="38"/>
      <c r="AA305" s="38"/>
      <c r="AB305" s="38"/>
      <c r="AC305" s="38"/>
      <c r="AD305" s="38"/>
      <c r="AE305" s="38"/>
      <c r="AR305" s="230" t="s">
        <v>159</v>
      </c>
      <c r="AT305" s="230" t="s">
        <v>154</v>
      </c>
      <c r="AU305" s="230" t="s">
        <v>86</v>
      </c>
      <c r="AY305" s="17" t="s">
        <v>152</v>
      </c>
      <c r="BE305" s="231">
        <f>IF(N305="základní",J305,0)</f>
        <v>0</v>
      </c>
      <c r="BF305" s="231">
        <f>IF(N305="snížená",J305,0)</f>
        <v>0</v>
      </c>
      <c r="BG305" s="231">
        <f>IF(N305="zákl. přenesená",J305,0)</f>
        <v>0</v>
      </c>
      <c r="BH305" s="231">
        <f>IF(N305="sníž. přenesená",J305,0)</f>
        <v>0</v>
      </c>
      <c r="BI305" s="231">
        <f>IF(N305="nulová",J305,0)</f>
        <v>0</v>
      </c>
      <c r="BJ305" s="17" t="s">
        <v>84</v>
      </c>
      <c r="BK305" s="231">
        <f>ROUND(I305*H305,2)</f>
        <v>0</v>
      </c>
      <c r="BL305" s="17" t="s">
        <v>159</v>
      </c>
      <c r="BM305" s="230" t="s">
        <v>604</v>
      </c>
    </row>
    <row r="306" spans="1:51" s="13" customFormat="1" ht="12">
      <c r="A306" s="13"/>
      <c r="B306" s="232"/>
      <c r="C306" s="233"/>
      <c r="D306" s="234" t="s">
        <v>182</v>
      </c>
      <c r="E306" s="235" t="s">
        <v>1</v>
      </c>
      <c r="F306" s="236" t="s">
        <v>605</v>
      </c>
      <c r="G306" s="233"/>
      <c r="H306" s="237">
        <v>32</v>
      </c>
      <c r="I306" s="238"/>
      <c r="J306" s="233"/>
      <c r="K306" s="233"/>
      <c r="L306" s="239"/>
      <c r="M306" s="240"/>
      <c r="N306" s="241"/>
      <c r="O306" s="241"/>
      <c r="P306" s="241"/>
      <c r="Q306" s="241"/>
      <c r="R306" s="241"/>
      <c r="S306" s="241"/>
      <c r="T306" s="242"/>
      <c r="U306" s="13"/>
      <c r="V306" s="13"/>
      <c r="W306" s="13"/>
      <c r="X306" s="13"/>
      <c r="Y306" s="13"/>
      <c r="Z306" s="13"/>
      <c r="AA306" s="13"/>
      <c r="AB306" s="13"/>
      <c r="AC306" s="13"/>
      <c r="AD306" s="13"/>
      <c r="AE306" s="13"/>
      <c r="AT306" s="243" t="s">
        <v>182</v>
      </c>
      <c r="AU306" s="243" t="s">
        <v>86</v>
      </c>
      <c r="AV306" s="13" t="s">
        <v>86</v>
      </c>
      <c r="AW306" s="13" t="s">
        <v>32</v>
      </c>
      <c r="AX306" s="13" t="s">
        <v>84</v>
      </c>
      <c r="AY306" s="243" t="s">
        <v>152</v>
      </c>
    </row>
    <row r="307" spans="1:65" s="2" customFormat="1" ht="21.75" customHeight="1">
      <c r="A307" s="38"/>
      <c r="B307" s="39"/>
      <c r="C307" s="265" t="s">
        <v>606</v>
      </c>
      <c r="D307" s="265" t="s">
        <v>296</v>
      </c>
      <c r="E307" s="266" t="s">
        <v>607</v>
      </c>
      <c r="F307" s="267" t="s">
        <v>608</v>
      </c>
      <c r="G307" s="268" t="s">
        <v>187</v>
      </c>
      <c r="H307" s="269">
        <v>24.24</v>
      </c>
      <c r="I307" s="270"/>
      <c r="J307" s="271">
        <f>ROUND(I307*H307,2)</f>
        <v>0</v>
      </c>
      <c r="K307" s="267" t="s">
        <v>1</v>
      </c>
      <c r="L307" s="272"/>
      <c r="M307" s="273" t="s">
        <v>1</v>
      </c>
      <c r="N307" s="274" t="s">
        <v>41</v>
      </c>
      <c r="O307" s="91"/>
      <c r="P307" s="228">
        <f>O307*H307</f>
        <v>0</v>
      </c>
      <c r="Q307" s="228">
        <v>0.225</v>
      </c>
      <c r="R307" s="228">
        <f>Q307*H307</f>
        <v>5.454</v>
      </c>
      <c r="S307" s="228">
        <v>0</v>
      </c>
      <c r="T307" s="229">
        <f>S307*H307</f>
        <v>0</v>
      </c>
      <c r="U307" s="38"/>
      <c r="V307" s="38"/>
      <c r="W307" s="38"/>
      <c r="X307" s="38"/>
      <c r="Y307" s="38"/>
      <c r="Z307" s="38"/>
      <c r="AA307" s="38"/>
      <c r="AB307" s="38"/>
      <c r="AC307" s="38"/>
      <c r="AD307" s="38"/>
      <c r="AE307" s="38"/>
      <c r="AR307" s="230" t="s">
        <v>184</v>
      </c>
      <c r="AT307" s="230" t="s">
        <v>296</v>
      </c>
      <c r="AU307" s="230" t="s">
        <v>86</v>
      </c>
      <c r="AY307" s="17" t="s">
        <v>152</v>
      </c>
      <c r="BE307" s="231">
        <f>IF(N307="základní",J307,0)</f>
        <v>0</v>
      </c>
      <c r="BF307" s="231">
        <f>IF(N307="snížená",J307,0)</f>
        <v>0</v>
      </c>
      <c r="BG307" s="231">
        <f>IF(N307="zákl. přenesená",J307,0)</f>
        <v>0</v>
      </c>
      <c r="BH307" s="231">
        <f>IF(N307="sníž. přenesená",J307,0)</f>
        <v>0</v>
      </c>
      <c r="BI307" s="231">
        <f>IF(N307="nulová",J307,0)</f>
        <v>0</v>
      </c>
      <c r="BJ307" s="17" t="s">
        <v>84</v>
      </c>
      <c r="BK307" s="231">
        <f>ROUND(I307*H307,2)</f>
        <v>0</v>
      </c>
      <c r="BL307" s="17" t="s">
        <v>159</v>
      </c>
      <c r="BM307" s="230" t="s">
        <v>609</v>
      </c>
    </row>
    <row r="308" spans="1:51" s="13" customFormat="1" ht="12">
      <c r="A308" s="13"/>
      <c r="B308" s="232"/>
      <c r="C308" s="233"/>
      <c r="D308" s="234" t="s">
        <v>182</v>
      </c>
      <c r="E308" s="233"/>
      <c r="F308" s="236" t="s">
        <v>610</v>
      </c>
      <c r="G308" s="233"/>
      <c r="H308" s="237">
        <v>24.24</v>
      </c>
      <c r="I308" s="238"/>
      <c r="J308" s="233"/>
      <c r="K308" s="233"/>
      <c r="L308" s="239"/>
      <c r="M308" s="240"/>
      <c r="N308" s="241"/>
      <c r="O308" s="241"/>
      <c r="P308" s="241"/>
      <c r="Q308" s="241"/>
      <c r="R308" s="241"/>
      <c r="S308" s="241"/>
      <c r="T308" s="242"/>
      <c r="U308" s="13"/>
      <c r="V308" s="13"/>
      <c r="W308" s="13"/>
      <c r="X308" s="13"/>
      <c r="Y308" s="13"/>
      <c r="Z308" s="13"/>
      <c r="AA308" s="13"/>
      <c r="AB308" s="13"/>
      <c r="AC308" s="13"/>
      <c r="AD308" s="13"/>
      <c r="AE308" s="13"/>
      <c r="AT308" s="243" t="s">
        <v>182</v>
      </c>
      <c r="AU308" s="243" t="s">
        <v>86</v>
      </c>
      <c r="AV308" s="13" t="s">
        <v>86</v>
      </c>
      <c r="AW308" s="13" t="s">
        <v>4</v>
      </c>
      <c r="AX308" s="13" t="s">
        <v>84</v>
      </c>
      <c r="AY308" s="243" t="s">
        <v>152</v>
      </c>
    </row>
    <row r="309" spans="1:65" s="2" customFormat="1" ht="24.15" customHeight="1">
      <c r="A309" s="38"/>
      <c r="B309" s="39"/>
      <c r="C309" s="265" t="s">
        <v>611</v>
      </c>
      <c r="D309" s="265" t="s">
        <v>296</v>
      </c>
      <c r="E309" s="266" t="s">
        <v>612</v>
      </c>
      <c r="F309" s="267" t="s">
        <v>613</v>
      </c>
      <c r="G309" s="268" t="s">
        <v>187</v>
      </c>
      <c r="H309" s="269">
        <v>4.04</v>
      </c>
      <c r="I309" s="270"/>
      <c r="J309" s="271">
        <f>ROUND(I309*H309,2)</f>
        <v>0</v>
      </c>
      <c r="K309" s="267" t="s">
        <v>1</v>
      </c>
      <c r="L309" s="272"/>
      <c r="M309" s="273" t="s">
        <v>1</v>
      </c>
      <c r="N309" s="274" t="s">
        <v>41</v>
      </c>
      <c r="O309" s="91"/>
      <c r="P309" s="228">
        <f>O309*H309</f>
        <v>0</v>
      </c>
      <c r="Q309" s="228">
        <v>0.15</v>
      </c>
      <c r="R309" s="228">
        <f>Q309*H309</f>
        <v>0.606</v>
      </c>
      <c r="S309" s="228">
        <v>0</v>
      </c>
      <c r="T309" s="229">
        <f>S309*H309</f>
        <v>0</v>
      </c>
      <c r="U309" s="38"/>
      <c r="V309" s="38"/>
      <c r="W309" s="38"/>
      <c r="X309" s="38"/>
      <c r="Y309" s="38"/>
      <c r="Z309" s="38"/>
      <c r="AA309" s="38"/>
      <c r="AB309" s="38"/>
      <c r="AC309" s="38"/>
      <c r="AD309" s="38"/>
      <c r="AE309" s="38"/>
      <c r="AR309" s="230" t="s">
        <v>184</v>
      </c>
      <c r="AT309" s="230" t="s">
        <v>296</v>
      </c>
      <c r="AU309" s="230" t="s">
        <v>86</v>
      </c>
      <c r="AY309" s="17" t="s">
        <v>152</v>
      </c>
      <c r="BE309" s="231">
        <f>IF(N309="základní",J309,0)</f>
        <v>0</v>
      </c>
      <c r="BF309" s="231">
        <f>IF(N309="snížená",J309,0)</f>
        <v>0</v>
      </c>
      <c r="BG309" s="231">
        <f>IF(N309="zákl. přenesená",J309,0)</f>
        <v>0</v>
      </c>
      <c r="BH309" s="231">
        <f>IF(N309="sníž. přenesená",J309,0)</f>
        <v>0</v>
      </c>
      <c r="BI309" s="231">
        <f>IF(N309="nulová",J309,0)</f>
        <v>0</v>
      </c>
      <c r="BJ309" s="17" t="s">
        <v>84</v>
      </c>
      <c r="BK309" s="231">
        <f>ROUND(I309*H309,2)</f>
        <v>0</v>
      </c>
      <c r="BL309" s="17" t="s">
        <v>159</v>
      </c>
      <c r="BM309" s="230" t="s">
        <v>614</v>
      </c>
    </row>
    <row r="310" spans="1:51" s="13" customFormat="1" ht="12">
      <c r="A310" s="13"/>
      <c r="B310" s="232"/>
      <c r="C310" s="233"/>
      <c r="D310" s="234" t="s">
        <v>182</v>
      </c>
      <c r="E310" s="233"/>
      <c r="F310" s="236" t="s">
        <v>615</v>
      </c>
      <c r="G310" s="233"/>
      <c r="H310" s="237">
        <v>4.04</v>
      </c>
      <c r="I310" s="238"/>
      <c r="J310" s="233"/>
      <c r="K310" s="233"/>
      <c r="L310" s="239"/>
      <c r="M310" s="240"/>
      <c r="N310" s="241"/>
      <c r="O310" s="241"/>
      <c r="P310" s="241"/>
      <c r="Q310" s="241"/>
      <c r="R310" s="241"/>
      <c r="S310" s="241"/>
      <c r="T310" s="242"/>
      <c r="U310" s="13"/>
      <c r="V310" s="13"/>
      <c r="W310" s="13"/>
      <c r="X310" s="13"/>
      <c r="Y310" s="13"/>
      <c r="Z310" s="13"/>
      <c r="AA310" s="13"/>
      <c r="AB310" s="13"/>
      <c r="AC310" s="13"/>
      <c r="AD310" s="13"/>
      <c r="AE310" s="13"/>
      <c r="AT310" s="243" t="s">
        <v>182</v>
      </c>
      <c r="AU310" s="243" t="s">
        <v>86</v>
      </c>
      <c r="AV310" s="13" t="s">
        <v>86</v>
      </c>
      <c r="AW310" s="13" t="s">
        <v>4</v>
      </c>
      <c r="AX310" s="13" t="s">
        <v>84</v>
      </c>
      <c r="AY310" s="243" t="s">
        <v>152</v>
      </c>
    </row>
    <row r="311" spans="1:65" s="2" customFormat="1" ht="24.15" customHeight="1">
      <c r="A311" s="38"/>
      <c r="B311" s="39"/>
      <c r="C311" s="265" t="s">
        <v>616</v>
      </c>
      <c r="D311" s="265" t="s">
        <v>296</v>
      </c>
      <c r="E311" s="266" t="s">
        <v>617</v>
      </c>
      <c r="F311" s="267" t="s">
        <v>618</v>
      </c>
      <c r="G311" s="268" t="s">
        <v>187</v>
      </c>
      <c r="H311" s="269">
        <v>4.04</v>
      </c>
      <c r="I311" s="270"/>
      <c r="J311" s="271">
        <f>ROUND(I311*H311,2)</f>
        <v>0</v>
      </c>
      <c r="K311" s="267" t="s">
        <v>1</v>
      </c>
      <c r="L311" s="272"/>
      <c r="M311" s="273" t="s">
        <v>1</v>
      </c>
      <c r="N311" s="274" t="s">
        <v>41</v>
      </c>
      <c r="O311" s="91"/>
      <c r="P311" s="228">
        <f>O311*H311</f>
        <v>0</v>
      </c>
      <c r="Q311" s="228">
        <v>0.15</v>
      </c>
      <c r="R311" s="228">
        <f>Q311*H311</f>
        <v>0.606</v>
      </c>
      <c r="S311" s="228">
        <v>0</v>
      </c>
      <c r="T311" s="229">
        <f>S311*H311</f>
        <v>0</v>
      </c>
      <c r="U311" s="38"/>
      <c r="V311" s="38"/>
      <c r="W311" s="38"/>
      <c r="X311" s="38"/>
      <c r="Y311" s="38"/>
      <c r="Z311" s="38"/>
      <c r="AA311" s="38"/>
      <c r="AB311" s="38"/>
      <c r="AC311" s="38"/>
      <c r="AD311" s="38"/>
      <c r="AE311" s="38"/>
      <c r="AR311" s="230" t="s">
        <v>184</v>
      </c>
      <c r="AT311" s="230" t="s">
        <v>296</v>
      </c>
      <c r="AU311" s="230" t="s">
        <v>86</v>
      </c>
      <c r="AY311" s="17" t="s">
        <v>152</v>
      </c>
      <c r="BE311" s="231">
        <f>IF(N311="základní",J311,0)</f>
        <v>0</v>
      </c>
      <c r="BF311" s="231">
        <f>IF(N311="snížená",J311,0)</f>
        <v>0</v>
      </c>
      <c r="BG311" s="231">
        <f>IF(N311="zákl. přenesená",J311,0)</f>
        <v>0</v>
      </c>
      <c r="BH311" s="231">
        <f>IF(N311="sníž. přenesená",J311,0)</f>
        <v>0</v>
      </c>
      <c r="BI311" s="231">
        <f>IF(N311="nulová",J311,0)</f>
        <v>0</v>
      </c>
      <c r="BJ311" s="17" t="s">
        <v>84</v>
      </c>
      <c r="BK311" s="231">
        <f>ROUND(I311*H311,2)</f>
        <v>0</v>
      </c>
      <c r="BL311" s="17" t="s">
        <v>159</v>
      </c>
      <c r="BM311" s="230" t="s">
        <v>619</v>
      </c>
    </row>
    <row r="312" spans="1:51" s="13" customFormat="1" ht="12">
      <c r="A312" s="13"/>
      <c r="B312" s="232"/>
      <c r="C312" s="233"/>
      <c r="D312" s="234" t="s">
        <v>182</v>
      </c>
      <c r="E312" s="233"/>
      <c r="F312" s="236" t="s">
        <v>615</v>
      </c>
      <c r="G312" s="233"/>
      <c r="H312" s="237">
        <v>4.04</v>
      </c>
      <c r="I312" s="238"/>
      <c r="J312" s="233"/>
      <c r="K312" s="233"/>
      <c r="L312" s="239"/>
      <c r="M312" s="240"/>
      <c r="N312" s="241"/>
      <c r="O312" s="241"/>
      <c r="P312" s="241"/>
      <c r="Q312" s="241"/>
      <c r="R312" s="241"/>
      <c r="S312" s="241"/>
      <c r="T312" s="242"/>
      <c r="U312" s="13"/>
      <c r="V312" s="13"/>
      <c r="W312" s="13"/>
      <c r="X312" s="13"/>
      <c r="Y312" s="13"/>
      <c r="Z312" s="13"/>
      <c r="AA312" s="13"/>
      <c r="AB312" s="13"/>
      <c r="AC312" s="13"/>
      <c r="AD312" s="13"/>
      <c r="AE312" s="13"/>
      <c r="AT312" s="243" t="s">
        <v>182</v>
      </c>
      <c r="AU312" s="243" t="s">
        <v>86</v>
      </c>
      <c r="AV312" s="13" t="s">
        <v>86</v>
      </c>
      <c r="AW312" s="13" t="s">
        <v>4</v>
      </c>
      <c r="AX312" s="13" t="s">
        <v>84</v>
      </c>
      <c r="AY312" s="243" t="s">
        <v>152</v>
      </c>
    </row>
    <row r="313" spans="1:65" s="2" customFormat="1" ht="24.15" customHeight="1">
      <c r="A313" s="38"/>
      <c r="B313" s="39"/>
      <c r="C313" s="219" t="s">
        <v>620</v>
      </c>
      <c r="D313" s="219" t="s">
        <v>154</v>
      </c>
      <c r="E313" s="220" t="s">
        <v>621</v>
      </c>
      <c r="F313" s="221" t="s">
        <v>622</v>
      </c>
      <c r="G313" s="222" t="s">
        <v>209</v>
      </c>
      <c r="H313" s="223">
        <v>13.785</v>
      </c>
      <c r="I313" s="224"/>
      <c r="J313" s="225">
        <f>ROUND(I313*H313,2)</f>
        <v>0</v>
      </c>
      <c r="K313" s="221" t="s">
        <v>158</v>
      </c>
      <c r="L313" s="44"/>
      <c r="M313" s="226" t="s">
        <v>1</v>
      </c>
      <c r="N313" s="227" t="s">
        <v>41</v>
      </c>
      <c r="O313" s="91"/>
      <c r="P313" s="228">
        <f>O313*H313</f>
        <v>0</v>
      </c>
      <c r="Q313" s="228">
        <v>2.25634</v>
      </c>
      <c r="R313" s="228">
        <f>Q313*H313</f>
        <v>31.103646899999998</v>
      </c>
      <c r="S313" s="228">
        <v>0</v>
      </c>
      <c r="T313" s="229">
        <f>S313*H313</f>
        <v>0</v>
      </c>
      <c r="U313" s="38"/>
      <c r="V313" s="38"/>
      <c r="W313" s="38"/>
      <c r="X313" s="38"/>
      <c r="Y313" s="38"/>
      <c r="Z313" s="38"/>
      <c r="AA313" s="38"/>
      <c r="AB313" s="38"/>
      <c r="AC313" s="38"/>
      <c r="AD313" s="38"/>
      <c r="AE313" s="38"/>
      <c r="AR313" s="230" t="s">
        <v>159</v>
      </c>
      <c r="AT313" s="230" t="s">
        <v>154</v>
      </c>
      <c r="AU313" s="230" t="s">
        <v>86</v>
      </c>
      <c r="AY313" s="17" t="s">
        <v>152</v>
      </c>
      <c r="BE313" s="231">
        <f>IF(N313="základní",J313,0)</f>
        <v>0</v>
      </c>
      <c r="BF313" s="231">
        <f>IF(N313="snížená",J313,0)</f>
        <v>0</v>
      </c>
      <c r="BG313" s="231">
        <f>IF(N313="zákl. přenesená",J313,0)</f>
        <v>0</v>
      </c>
      <c r="BH313" s="231">
        <f>IF(N313="sníž. přenesená",J313,0)</f>
        <v>0</v>
      </c>
      <c r="BI313" s="231">
        <f>IF(N313="nulová",J313,0)</f>
        <v>0</v>
      </c>
      <c r="BJ313" s="17" t="s">
        <v>84</v>
      </c>
      <c r="BK313" s="231">
        <f>ROUND(I313*H313,2)</f>
        <v>0</v>
      </c>
      <c r="BL313" s="17" t="s">
        <v>159</v>
      </c>
      <c r="BM313" s="230" t="s">
        <v>623</v>
      </c>
    </row>
    <row r="314" spans="1:51" s="14" customFormat="1" ht="12">
      <c r="A314" s="14"/>
      <c r="B314" s="244"/>
      <c r="C314" s="245"/>
      <c r="D314" s="234" t="s">
        <v>182</v>
      </c>
      <c r="E314" s="246" t="s">
        <v>1</v>
      </c>
      <c r="F314" s="247" t="s">
        <v>624</v>
      </c>
      <c r="G314" s="245"/>
      <c r="H314" s="246" t="s">
        <v>1</v>
      </c>
      <c r="I314" s="248"/>
      <c r="J314" s="245"/>
      <c r="K314" s="245"/>
      <c r="L314" s="249"/>
      <c r="M314" s="250"/>
      <c r="N314" s="251"/>
      <c r="O314" s="251"/>
      <c r="P314" s="251"/>
      <c r="Q314" s="251"/>
      <c r="R314" s="251"/>
      <c r="S314" s="251"/>
      <c r="T314" s="252"/>
      <c r="U314" s="14"/>
      <c r="V314" s="14"/>
      <c r="W314" s="14"/>
      <c r="X314" s="14"/>
      <c r="Y314" s="14"/>
      <c r="Z314" s="14"/>
      <c r="AA314" s="14"/>
      <c r="AB314" s="14"/>
      <c r="AC314" s="14"/>
      <c r="AD314" s="14"/>
      <c r="AE314" s="14"/>
      <c r="AT314" s="253" t="s">
        <v>182</v>
      </c>
      <c r="AU314" s="253" t="s">
        <v>86</v>
      </c>
      <c r="AV314" s="14" t="s">
        <v>84</v>
      </c>
      <c r="AW314" s="14" t="s">
        <v>32</v>
      </c>
      <c r="AX314" s="14" t="s">
        <v>76</v>
      </c>
      <c r="AY314" s="253" t="s">
        <v>152</v>
      </c>
    </row>
    <row r="315" spans="1:51" s="13" customFormat="1" ht="12">
      <c r="A315" s="13"/>
      <c r="B315" s="232"/>
      <c r="C315" s="233"/>
      <c r="D315" s="234" t="s">
        <v>182</v>
      </c>
      <c r="E315" s="235" t="s">
        <v>1</v>
      </c>
      <c r="F315" s="236" t="s">
        <v>625</v>
      </c>
      <c r="G315" s="233"/>
      <c r="H315" s="237">
        <v>2.46</v>
      </c>
      <c r="I315" s="238"/>
      <c r="J315" s="233"/>
      <c r="K315" s="233"/>
      <c r="L315" s="239"/>
      <c r="M315" s="240"/>
      <c r="N315" s="241"/>
      <c r="O315" s="241"/>
      <c r="P315" s="241"/>
      <c r="Q315" s="241"/>
      <c r="R315" s="241"/>
      <c r="S315" s="241"/>
      <c r="T315" s="242"/>
      <c r="U315" s="13"/>
      <c r="V315" s="13"/>
      <c r="W315" s="13"/>
      <c r="X315" s="13"/>
      <c r="Y315" s="13"/>
      <c r="Z315" s="13"/>
      <c r="AA315" s="13"/>
      <c r="AB315" s="13"/>
      <c r="AC315" s="13"/>
      <c r="AD315" s="13"/>
      <c r="AE315" s="13"/>
      <c r="AT315" s="243" t="s">
        <v>182</v>
      </c>
      <c r="AU315" s="243" t="s">
        <v>86</v>
      </c>
      <c r="AV315" s="13" t="s">
        <v>86</v>
      </c>
      <c r="AW315" s="13" t="s">
        <v>32</v>
      </c>
      <c r="AX315" s="13" t="s">
        <v>76</v>
      </c>
      <c r="AY315" s="243" t="s">
        <v>152</v>
      </c>
    </row>
    <row r="316" spans="1:51" s="13" customFormat="1" ht="12">
      <c r="A316" s="13"/>
      <c r="B316" s="232"/>
      <c r="C316" s="233"/>
      <c r="D316" s="234" t="s">
        <v>182</v>
      </c>
      <c r="E316" s="235" t="s">
        <v>1</v>
      </c>
      <c r="F316" s="236" t="s">
        <v>626</v>
      </c>
      <c r="G316" s="233"/>
      <c r="H316" s="237">
        <v>7.965</v>
      </c>
      <c r="I316" s="238"/>
      <c r="J316" s="233"/>
      <c r="K316" s="233"/>
      <c r="L316" s="239"/>
      <c r="M316" s="240"/>
      <c r="N316" s="241"/>
      <c r="O316" s="241"/>
      <c r="P316" s="241"/>
      <c r="Q316" s="241"/>
      <c r="R316" s="241"/>
      <c r="S316" s="241"/>
      <c r="T316" s="242"/>
      <c r="U316" s="13"/>
      <c r="V316" s="13"/>
      <c r="W316" s="13"/>
      <c r="X316" s="13"/>
      <c r="Y316" s="13"/>
      <c r="Z316" s="13"/>
      <c r="AA316" s="13"/>
      <c r="AB316" s="13"/>
      <c r="AC316" s="13"/>
      <c r="AD316" s="13"/>
      <c r="AE316" s="13"/>
      <c r="AT316" s="243" t="s">
        <v>182</v>
      </c>
      <c r="AU316" s="243" t="s">
        <v>86</v>
      </c>
      <c r="AV316" s="13" t="s">
        <v>86</v>
      </c>
      <c r="AW316" s="13" t="s">
        <v>32</v>
      </c>
      <c r="AX316" s="13" t="s">
        <v>76</v>
      </c>
      <c r="AY316" s="243" t="s">
        <v>152</v>
      </c>
    </row>
    <row r="317" spans="1:51" s="13" customFormat="1" ht="12">
      <c r="A317" s="13"/>
      <c r="B317" s="232"/>
      <c r="C317" s="233"/>
      <c r="D317" s="234" t="s">
        <v>182</v>
      </c>
      <c r="E317" s="235" t="s">
        <v>1</v>
      </c>
      <c r="F317" s="236" t="s">
        <v>627</v>
      </c>
      <c r="G317" s="233"/>
      <c r="H317" s="237">
        <v>3.36</v>
      </c>
      <c r="I317" s="238"/>
      <c r="J317" s="233"/>
      <c r="K317" s="233"/>
      <c r="L317" s="239"/>
      <c r="M317" s="240"/>
      <c r="N317" s="241"/>
      <c r="O317" s="241"/>
      <c r="P317" s="241"/>
      <c r="Q317" s="241"/>
      <c r="R317" s="241"/>
      <c r="S317" s="241"/>
      <c r="T317" s="242"/>
      <c r="U317" s="13"/>
      <c r="V317" s="13"/>
      <c r="W317" s="13"/>
      <c r="X317" s="13"/>
      <c r="Y317" s="13"/>
      <c r="Z317" s="13"/>
      <c r="AA317" s="13"/>
      <c r="AB317" s="13"/>
      <c r="AC317" s="13"/>
      <c r="AD317" s="13"/>
      <c r="AE317" s="13"/>
      <c r="AT317" s="243" t="s">
        <v>182</v>
      </c>
      <c r="AU317" s="243" t="s">
        <v>86</v>
      </c>
      <c r="AV317" s="13" t="s">
        <v>86</v>
      </c>
      <c r="AW317" s="13" t="s">
        <v>32</v>
      </c>
      <c r="AX317" s="13" t="s">
        <v>76</v>
      </c>
      <c r="AY317" s="243" t="s">
        <v>152</v>
      </c>
    </row>
    <row r="318" spans="1:51" s="15" customFormat="1" ht="12">
      <c r="A318" s="15"/>
      <c r="B318" s="254"/>
      <c r="C318" s="255"/>
      <c r="D318" s="234" t="s">
        <v>182</v>
      </c>
      <c r="E318" s="256" t="s">
        <v>1</v>
      </c>
      <c r="F318" s="257" t="s">
        <v>225</v>
      </c>
      <c r="G318" s="255"/>
      <c r="H318" s="258">
        <v>13.785</v>
      </c>
      <c r="I318" s="259"/>
      <c r="J318" s="255"/>
      <c r="K318" s="255"/>
      <c r="L318" s="260"/>
      <c r="M318" s="261"/>
      <c r="N318" s="262"/>
      <c r="O318" s="262"/>
      <c r="P318" s="262"/>
      <c r="Q318" s="262"/>
      <c r="R318" s="262"/>
      <c r="S318" s="262"/>
      <c r="T318" s="263"/>
      <c r="U318" s="15"/>
      <c r="V318" s="15"/>
      <c r="W318" s="15"/>
      <c r="X318" s="15"/>
      <c r="Y318" s="15"/>
      <c r="Z318" s="15"/>
      <c r="AA318" s="15"/>
      <c r="AB318" s="15"/>
      <c r="AC318" s="15"/>
      <c r="AD318" s="15"/>
      <c r="AE318" s="15"/>
      <c r="AT318" s="264" t="s">
        <v>182</v>
      </c>
      <c r="AU318" s="264" t="s">
        <v>86</v>
      </c>
      <c r="AV318" s="15" t="s">
        <v>159</v>
      </c>
      <c r="AW318" s="15" t="s">
        <v>32</v>
      </c>
      <c r="AX318" s="15" t="s">
        <v>84</v>
      </c>
      <c r="AY318" s="264" t="s">
        <v>152</v>
      </c>
    </row>
    <row r="319" spans="1:65" s="2" customFormat="1" ht="24.15" customHeight="1">
      <c r="A319" s="38"/>
      <c r="B319" s="39"/>
      <c r="C319" s="219" t="s">
        <v>628</v>
      </c>
      <c r="D319" s="219" t="s">
        <v>154</v>
      </c>
      <c r="E319" s="220" t="s">
        <v>629</v>
      </c>
      <c r="F319" s="221" t="s">
        <v>630</v>
      </c>
      <c r="G319" s="222" t="s">
        <v>157</v>
      </c>
      <c r="H319" s="223">
        <v>155</v>
      </c>
      <c r="I319" s="224"/>
      <c r="J319" s="225">
        <f>ROUND(I319*H319,2)</f>
        <v>0</v>
      </c>
      <c r="K319" s="221" t="s">
        <v>158</v>
      </c>
      <c r="L319" s="44"/>
      <c r="M319" s="226" t="s">
        <v>1</v>
      </c>
      <c r="N319" s="227" t="s">
        <v>41</v>
      </c>
      <c r="O319" s="91"/>
      <c r="P319" s="228">
        <f>O319*H319</f>
        <v>0</v>
      </c>
      <c r="Q319" s="228">
        <v>0.00069</v>
      </c>
      <c r="R319" s="228">
        <f>Q319*H319</f>
        <v>0.10694999999999999</v>
      </c>
      <c r="S319" s="228">
        <v>0</v>
      </c>
      <c r="T319" s="229">
        <f>S319*H319</f>
        <v>0</v>
      </c>
      <c r="U319" s="38"/>
      <c r="V319" s="38"/>
      <c r="W319" s="38"/>
      <c r="X319" s="38"/>
      <c r="Y319" s="38"/>
      <c r="Z319" s="38"/>
      <c r="AA319" s="38"/>
      <c r="AB319" s="38"/>
      <c r="AC319" s="38"/>
      <c r="AD319" s="38"/>
      <c r="AE319" s="38"/>
      <c r="AR319" s="230" t="s">
        <v>159</v>
      </c>
      <c r="AT319" s="230" t="s">
        <v>154</v>
      </c>
      <c r="AU319" s="230" t="s">
        <v>86</v>
      </c>
      <c r="AY319" s="17" t="s">
        <v>152</v>
      </c>
      <c r="BE319" s="231">
        <f>IF(N319="základní",J319,0)</f>
        <v>0</v>
      </c>
      <c r="BF319" s="231">
        <f>IF(N319="snížená",J319,0)</f>
        <v>0</v>
      </c>
      <c r="BG319" s="231">
        <f>IF(N319="zákl. přenesená",J319,0)</f>
        <v>0</v>
      </c>
      <c r="BH319" s="231">
        <f>IF(N319="sníž. přenesená",J319,0)</f>
        <v>0</v>
      </c>
      <c r="BI319" s="231">
        <f>IF(N319="nulová",J319,0)</f>
        <v>0</v>
      </c>
      <c r="BJ319" s="17" t="s">
        <v>84</v>
      </c>
      <c r="BK319" s="231">
        <f>ROUND(I319*H319,2)</f>
        <v>0</v>
      </c>
      <c r="BL319" s="17" t="s">
        <v>159</v>
      </c>
      <c r="BM319" s="230" t="s">
        <v>631</v>
      </c>
    </row>
    <row r="320" spans="1:65" s="2" customFormat="1" ht="21.75" customHeight="1">
      <c r="A320" s="38"/>
      <c r="B320" s="39"/>
      <c r="C320" s="219" t="s">
        <v>81</v>
      </c>
      <c r="D320" s="219" t="s">
        <v>154</v>
      </c>
      <c r="E320" s="220" t="s">
        <v>632</v>
      </c>
      <c r="F320" s="221" t="s">
        <v>633</v>
      </c>
      <c r="G320" s="222" t="s">
        <v>187</v>
      </c>
      <c r="H320" s="223">
        <v>152</v>
      </c>
      <c r="I320" s="224"/>
      <c r="J320" s="225">
        <f>ROUND(I320*H320,2)</f>
        <v>0</v>
      </c>
      <c r="K320" s="221" t="s">
        <v>158</v>
      </c>
      <c r="L320" s="44"/>
      <c r="M320" s="226" t="s">
        <v>1</v>
      </c>
      <c r="N320" s="227" t="s">
        <v>41</v>
      </c>
      <c r="O320" s="91"/>
      <c r="P320" s="228">
        <f>O320*H320</f>
        <v>0</v>
      </c>
      <c r="Q320" s="228">
        <v>0</v>
      </c>
      <c r="R320" s="228">
        <f>Q320*H320</f>
        <v>0</v>
      </c>
      <c r="S320" s="228">
        <v>0</v>
      </c>
      <c r="T320" s="229">
        <f>S320*H320</f>
        <v>0</v>
      </c>
      <c r="U320" s="38"/>
      <c r="V320" s="38"/>
      <c r="W320" s="38"/>
      <c r="X320" s="38"/>
      <c r="Y320" s="38"/>
      <c r="Z320" s="38"/>
      <c r="AA320" s="38"/>
      <c r="AB320" s="38"/>
      <c r="AC320" s="38"/>
      <c r="AD320" s="38"/>
      <c r="AE320" s="38"/>
      <c r="AR320" s="230" t="s">
        <v>159</v>
      </c>
      <c r="AT320" s="230" t="s">
        <v>154</v>
      </c>
      <c r="AU320" s="230" t="s">
        <v>86</v>
      </c>
      <c r="AY320" s="17" t="s">
        <v>152</v>
      </c>
      <c r="BE320" s="231">
        <f>IF(N320="základní",J320,0)</f>
        <v>0</v>
      </c>
      <c r="BF320" s="231">
        <f>IF(N320="snížená",J320,0)</f>
        <v>0</v>
      </c>
      <c r="BG320" s="231">
        <f>IF(N320="zákl. přenesená",J320,0)</f>
        <v>0</v>
      </c>
      <c r="BH320" s="231">
        <f>IF(N320="sníž. přenesená",J320,0)</f>
        <v>0</v>
      </c>
      <c r="BI320" s="231">
        <f>IF(N320="nulová",J320,0)</f>
        <v>0</v>
      </c>
      <c r="BJ320" s="17" t="s">
        <v>84</v>
      </c>
      <c r="BK320" s="231">
        <f>ROUND(I320*H320,2)</f>
        <v>0</v>
      </c>
      <c r="BL320" s="17" t="s">
        <v>159</v>
      </c>
      <c r="BM320" s="230" t="s">
        <v>634</v>
      </c>
    </row>
    <row r="321" spans="1:65" s="2" customFormat="1" ht="44.25" customHeight="1">
      <c r="A321" s="38"/>
      <c r="B321" s="39"/>
      <c r="C321" s="219" t="s">
        <v>635</v>
      </c>
      <c r="D321" s="219" t="s">
        <v>154</v>
      </c>
      <c r="E321" s="220" t="s">
        <v>636</v>
      </c>
      <c r="F321" s="221" t="s">
        <v>637</v>
      </c>
      <c r="G321" s="222" t="s">
        <v>348</v>
      </c>
      <c r="H321" s="223">
        <v>2</v>
      </c>
      <c r="I321" s="224"/>
      <c r="J321" s="225">
        <f>ROUND(I321*H321,2)</f>
        <v>0</v>
      </c>
      <c r="K321" s="221" t="s">
        <v>1</v>
      </c>
      <c r="L321" s="44"/>
      <c r="M321" s="226" t="s">
        <v>1</v>
      </c>
      <c r="N321" s="227" t="s">
        <v>41</v>
      </c>
      <c r="O321" s="91"/>
      <c r="P321" s="228">
        <f>O321*H321</f>
        <v>0</v>
      </c>
      <c r="Q321" s="228">
        <v>0.02682</v>
      </c>
      <c r="R321" s="228">
        <f>Q321*H321</f>
        <v>0.05364</v>
      </c>
      <c r="S321" s="228">
        <v>0</v>
      </c>
      <c r="T321" s="229">
        <f>S321*H321</f>
        <v>0</v>
      </c>
      <c r="U321" s="38"/>
      <c r="V321" s="38"/>
      <c r="W321" s="38"/>
      <c r="X321" s="38"/>
      <c r="Y321" s="38"/>
      <c r="Z321" s="38"/>
      <c r="AA321" s="38"/>
      <c r="AB321" s="38"/>
      <c r="AC321" s="38"/>
      <c r="AD321" s="38"/>
      <c r="AE321" s="38"/>
      <c r="AR321" s="230" t="s">
        <v>159</v>
      </c>
      <c r="AT321" s="230" t="s">
        <v>154</v>
      </c>
      <c r="AU321" s="230" t="s">
        <v>86</v>
      </c>
      <c r="AY321" s="17" t="s">
        <v>152</v>
      </c>
      <c r="BE321" s="231">
        <f>IF(N321="základní",J321,0)</f>
        <v>0</v>
      </c>
      <c r="BF321" s="231">
        <f>IF(N321="snížená",J321,0)</f>
        <v>0</v>
      </c>
      <c r="BG321" s="231">
        <f>IF(N321="zákl. přenesená",J321,0)</f>
        <v>0</v>
      </c>
      <c r="BH321" s="231">
        <f>IF(N321="sníž. přenesená",J321,0)</f>
        <v>0</v>
      </c>
      <c r="BI321" s="231">
        <f>IF(N321="nulová",J321,0)</f>
        <v>0</v>
      </c>
      <c r="BJ321" s="17" t="s">
        <v>84</v>
      </c>
      <c r="BK321" s="231">
        <f>ROUND(I321*H321,2)</f>
        <v>0</v>
      </c>
      <c r="BL321" s="17" t="s">
        <v>159</v>
      </c>
      <c r="BM321" s="230" t="s">
        <v>638</v>
      </c>
    </row>
    <row r="322" spans="1:65" s="2" customFormat="1" ht="24.15" customHeight="1">
      <c r="A322" s="38"/>
      <c r="B322" s="39"/>
      <c r="C322" s="219" t="s">
        <v>639</v>
      </c>
      <c r="D322" s="219" t="s">
        <v>154</v>
      </c>
      <c r="E322" s="220" t="s">
        <v>640</v>
      </c>
      <c r="F322" s="221" t="s">
        <v>641</v>
      </c>
      <c r="G322" s="222" t="s">
        <v>187</v>
      </c>
      <c r="H322" s="223">
        <v>8</v>
      </c>
      <c r="I322" s="224"/>
      <c r="J322" s="225">
        <f>ROUND(I322*H322,2)</f>
        <v>0</v>
      </c>
      <c r="K322" s="221" t="s">
        <v>1</v>
      </c>
      <c r="L322" s="44"/>
      <c r="M322" s="226" t="s">
        <v>1</v>
      </c>
      <c r="N322" s="227" t="s">
        <v>41</v>
      </c>
      <c r="O322" s="91"/>
      <c r="P322" s="228">
        <f>O322*H322</f>
        <v>0</v>
      </c>
      <c r="Q322" s="228">
        <v>0.24896</v>
      </c>
      <c r="R322" s="228">
        <f>Q322*H322</f>
        <v>1.99168</v>
      </c>
      <c r="S322" s="228">
        <v>0</v>
      </c>
      <c r="T322" s="229">
        <f>S322*H322</f>
        <v>0</v>
      </c>
      <c r="U322" s="38"/>
      <c r="V322" s="38"/>
      <c r="W322" s="38"/>
      <c r="X322" s="38"/>
      <c r="Y322" s="38"/>
      <c r="Z322" s="38"/>
      <c r="AA322" s="38"/>
      <c r="AB322" s="38"/>
      <c r="AC322" s="38"/>
      <c r="AD322" s="38"/>
      <c r="AE322" s="38"/>
      <c r="AR322" s="230" t="s">
        <v>159</v>
      </c>
      <c r="AT322" s="230" t="s">
        <v>154</v>
      </c>
      <c r="AU322" s="230" t="s">
        <v>86</v>
      </c>
      <c r="AY322" s="17" t="s">
        <v>152</v>
      </c>
      <c r="BE322" s="231">
        <f>IF(N322="základní",J322,0)</f>
        <v>0</v>
      </c>
      <c r="BF322" s="231">
        <f>IF(N322="snížená",J322,0)</f>
        <v>0</v>
      </c>
      <c r="BG322" s="231">
        <f>IF(N322="zákl. přenesená",J322,0)</f>
        <v>0</v>
      </c>
      <c r="BH322" s="231">
        <f>IF(N322="sníž. přenesená",J322,0)</f>
        <v>0</v>
      </c>
      <c r="BI322" s="231">
        <f>IF(N322="nulová",J322,0)</f>
        <v>0</v>
      </c>
      <c r="BJ322" s="17" t="s">
        <v>84</v>
      </c>
      <c r="BK322" s="231">
        <f>ROUND(I322*H322,2)</f>
        <v>0</v>
      </c>
      <c r="BL322" s="17" t="s">
        <v>159</v>
      </c>
      <c r="BM322" s="230" t="s">
        <v>642</v>
      </c>
    </row>
    <row r="323" spans="1:65" s="2" customFormat="1" ht="24.15" customHeight="1">
      <c r="A323" s="38"/>
      <c r="B323" s="39"/>
      <c r="C323" s="219" t="s">
        <v>643</v>
      </c>
      <c r="D323" s="219" t="s">
        <v>154</v>
      </c>
      <c r="E323" s="220" t="s">
        <v>644</v>
      </c>
      <c r="F323" s="221" t="s">
        <v>645</v>
      </c>
      <c r="G323" s="222" t="s">
        <v>348</v>
      </c>
      <c r="H323" s="223">
        <v>1</v>
      </c>
      <c r="I323" s="224"/>
      <c r="J323" s="225">
        <f>ROUND(I323*H323,2)</f>
        <v>0</v>
      </c>
      <c r="K323" s="221" t="s">
        <v>158</v>
      </c>
      <c r="L323" s="44"/>
      <c r="M323" s="226" t="s">
        <v>1</v>
      </c>
      <c r="N323" s="227" t="s">
        <v>41</v>
      </c>
      <c r="O323" s="91"/>
      <c r="P323" s="228">
        <f>O323*H323</f>
        <v>0</v>
      </c>
      <c r="Q323" s="228">
        <v>0</v>
      </c>
      <c r="R323" s="228">
        <f>Q323*H323</f>
        <v>0</v>
      </c>
      <c r="S323" s="228">
        <v>0.082</v>
      </c>
      <c r="T323" s="229">
        <f>S323*H323</f>
        <v>0.082</v>
      </c>
      <c r="U323" s="38"/>
      <c r="V323" s="38"/>
      <c r="W323" s="38"/>
      <c r="X323" s="38"/>
      <c r="Y323" s="38"/>
      <c r="Z323" s="38"/>
      <c r="AA323" s="38"/>
      <c r="AB323" s="38"/>
      <c r="AC323" s="38"/>
      <c r="AD323" s="38"/>
      <c r="AE323" s="38"/>
      <c r="AR323" s="230" t="s">
        <v>159</v>
      </c>
      <c r="AT323" s="230" t="s">
        <v>154</v>
      </c>
      <c r="AU323" s="230" t="s">
        <v>86</v>
      </c>
      <c r="AY323" s="17" t="s">
        <v>152</v>
      </c>
      <c r="BE323" s="231">
        <f>IF(N323="základní",J323,0)</f>
        <v>0</v>
      </c>
      <c r="BF323" s="231">
        <f>IF(N323="snížená",J323,0)</f>
        <v>0</v>
      </c>
      <c r="BG323" s="231">
        <f>IF(N323="zákl. přenesená",J323,0)</f>
        <v>0</v>
      </c>
      <c r="BH323" s="231">
        <f>IF(N323="sníž. přenesená",J323,0)</f>
        <v>0</v>
      </c>
      <c r="BI323" s="231">
        <f>IF(N323="nulová",J323,0)</f>
        <v>0</v>
      </c>
      <c r="BJ323" s="17" t="s">
        <v>84</v>
      </c>
      <c r="BK323" s="231">
        <f>ROUND(I323*H323,2)</f>
        <v>0</v>
      </c>
      <c r="BL323" s="17" t="s">
        <v>159</v>
      </c>
      <c r="BM323" s="230" t="s">
        <v>646</v>
      </c>
    </row>
    <row r="324" spans="1:63" s="12" customFormat="1" ht="22.8" customHeight="1">
      <c r="A324" s="12"/>
      <c r="B324" s="203"/>
      <c r="C324" s="204"/>
      <c r="D324" s="205" t="s">
        <v>75</v>
      </c>
      <c r="E324" s="217" t="s">
        <v>647</v>
      </c>
      <c r="F324" s="217" t="s">
        <v>648</v>
      </c>
      <c r="G324" s="204"/>
      <c r="H324" s="204"/>
      <c r="I324" s="207"/>
      <c r="J324" s="218">
        <f>BK324</f>
        <v>0</v>
      </c>
      <c r="K324" s="204"/>
      <c r="L324" s="209"/>
      <c r="M324" s="210"/>
      <c r="N324" s="211"/>
      <c r="O324" s="211"/>
      <c r="P324" s="212">
        <f>SUM(P325:P338)</f>
        <v>0</v>
      </c>
      <c r="Q324" s="211"/>
      <c r="R324" s="212">
        <f>SUM(R325:R338)</f>
        <v>0</v>
      </c>
      <c r="S324" s="211"/>
      <c r="T324" s="213">
        <f>SUM(T325:T338)</f>
        <v>0</v>
      </c>
      <c r="U324" s="12"/>
      <c r="V324" s="12"/>
      <c r="W324" s="12"/>
      <c r="X324" s="12"/>
      <c r="Y324" s="12"/>
      <c r="Z324" s="12"/>
      <c r="AA324" s="12"/>
      <c r="AB324" s="12"/>
      <c r="AC324" s="12"/>
      <c r="AD324" s="12"/>
      <c r="AE324" s="12"/>
      <c r="AR324" s="214" t="s">
        <v>84</v>
      </c>
      <c r="AT324" s="215" t="s">
        <v>75</v>
      </c>
      <c r="AU324" s="215" t="s">
        <v>84</v>
      </c>
      <c r="AY324" s="214" t="s">
        <v>152</v>
      </c>
      <c r="BK324" s="216">
        <f>SUM(BK325:BK338)</f>
        <v>0</v>
      </c>
    </row>
    <row r="325" spans="1:65" s="2" customFormat="1" ht="21.75" customHeight="1">
      <c r="A325" s="38"/>
      <c r="B325" s="39"/>
      <c r="C325" s="219" t="s">
        <v>649</v>
      </c>
      <c r="D325" s="219" t="s">
        <v>154</v>
      </c>
      <c r="E325" s="220" t="s">
        <v>650</v>
      </c>
      <c r="F325" s="221" t="s">
        <v>651</v>
      </c>
      <c r="G325" s="222" t="s">
        <v>276</v>
      </c>
      <c r="H325" s="223">
        <v>89.432</v>
      </c>
      <c r="I325" s="224"/>
      <c r="J325" s="225">
        <f>ROUND(I325*H325,2)</f>
        <v>0</v>
      </c>
      <c r="K325" s="221" t="s">
        <v>158</v>
      </c>
      <c r="L325" s="44"/>
      <c r="M325" s="226" t="s">
        <v>1</v>
      </c>
      <c r="N325" s="227" t="s">
        <v>41</v>
      </c>
      <c r="O325" s="91"/>
      <c r="P325" s="228">
        <f>O325*H325</f>
        <v>0</v>
      </c>
      <c r="Q325" s="228">
        <v>0</v>
      </c>
      <c r="R325" s="228">
        <f>Q325*H325</f>
        <v>0</v>
      </c>
      <c r="S325" s="228">
        <v>0</v>
      </c>
      <c r="T325" s="229">
        <f>S325*H325</f>
        <v>0</v>
      </c>
      <c r="U325" s="38"/>
      <c r="V325" s="38"/>
      <c r="W325" s="38"/>
      <c r="X325" s="38"/>
      <c r="Y325" s="38"/>
      <c r="Z325" s="38"/>
      <c r="AA325" s="38"/>
      <c r="AB325" s="38"/>
      <c r="AC325" s="38"/>
      <c r="AD325" s="38"/>
      <c r="AE325" s="38"/>
      <c r="AR325" s="230" t="s">
        <v>159</v>
      </c>
      <c r="AT325" s="230" t="s">
        <v>154</v>
      </c>
      <c r="AU325" s="230" t="s">
        <v>86</v>
      </c>
      <c r="AY325" s="17" t="s">
        <v>152</v>
      </c>
      <c r="BE325" s="231">
        <f>IF(N325="základní",J325,0)</f>
        <v>0</v>
      </c>
      <c r="BF325" s="231">
        <f>IF(N325="snížená",J325,0)</f>
        <v>0</v>
      </c>
      <c r="BG325" s="231">
        <f>IF(N325="zákl. přenesená",J325,0)</f>
        <v>0</v>
      </c>
      <c r="BH325" s="231">
        <f>IF(N325="sníž. přenesená",J325,0)</f>
        <v>0</v>
      </c>
      <c r="BI325" s="231">
        <f>IF(N325="nulová",J325,0)</f>
        <v>0</v>
      </c>
      <c r="BJ325" s="17" t="s">
        <v>84</v>
      </c>
      <c r="BK325" s="231">
        <f>ROUND(I325*H325,2)</f>
        <v>0</v>
      </c>
      <c r="BL325" s="17" t="s">
        <v>159</v>
      </c>
      <c r="BM325" s="230" t="s">
        <v>652</v>
      </c>
    </row>
    <row r="326" spans="1:51" s="13" customFormat="1" ht="12">
      <c r="A326" s="13"/>
      <c r="B326" s="232"/>
      <c r="C326" s="233"/>
      <c r="D326" s="234" t="s">
        <v>182</v>
      </c>
      <c r="E326" s="235" t="s">
        <v>117</v>
      </c>
      <c r="F326" s="236" t="s">
        <v>118</v>
      </c>
      <c r="G326" s="233"/>
      <c r="H326" s="237">
        <v>89.432</v>
      </c>
      <c r="I326" s="238"/>
      <c r="J326" s="233"/>
      <c r="K326" s="233"/>
      <c r="L326" s="239"/>
      <c r="M326" s="240"/>
      <c r="N326" s="241"/>
      <c r="O326" s="241"/>
      <c r="P326" s="241"/>
      <c r="Q326" s="241"/>
      <c r="R326" s="241"/>
      <c r="S326" s="241"/>
      <c r="T326" s="242"/>
      <c r="U326" s="13"/>
      <c r="V326" s="13"/>
      <c r="W326" s="13"/>
      <c r="X326" s="13"/>
      <c r="Y326" s="13"/>
      <c r="Z326" s="13"/>
      <c r="AA326" s="13"/>
      <c r="AB326" s="13"/>
      <c r="AC326" s="13"/>
      <c r="AD326" s="13"/>
      <c r="AE326" s="13"/>
      <c r="AT326" s="243" t="s">
        <v>182</v>
      </c>
      <c r="AU326" s="243" t="s">
        <v>86</v>
      </c>
      <c r="AV326" s="13" t="s">
        <v>86</v>
      </c>
      <c r="AW326" s="13" t="s">
        <v>32</v>
      </c>
      <c r="AX326" s="13" t="s">
        <v>84</v>
      </c>
      <c r="AY326" s="243" t="s">
        <v>152</v>
      </c>
    </row>
    <row r="327" spans="1:65" s="2" customFormat="1" ht="24.15" customHeight="1">
      <c r="A327" s="38"/>
      <c r="B327" s="39"/>
      <c r="C327" s="219" t="s">
        <v>653</v>
      </c>
      <c r="D327" s="219" t="s">
        <v>154</v>
      </c>
      <c r="E327" s="220" t="s">
        <v>654</v>
      </c>
      <c r="F327" s="221" t="s">
        <v>655</v>
      </c>
      <c r="G327" s="222" t="s">
        <v>276</v>
      </c>
      <c r="H327" s="223">
        <v>1252.048</v>
      </c>
      <c r="I327" s="224"/>
      <c r="J327" s="225">
        <f>ROUND(I327*H327,2)</f>
        <v>0</v>
      </c>
      <c r="K327" s="221" t="s">
        <v>158</v>
      </c>
      <c r="L327" s="44"/>
      <c r="M327" s="226" t="s">
        <v>1</v>
      </c>
      <c r="N327" s="227" t="s">
        <v>41</v>
      </c>
      <c r="O327" s="91"/>
      <c r="P327" s="228">
        <f>O327*H327</f>
        <v>0</v>
      </c>
      <c r="Q327" s="228">
        <v>0</v>
      </c>
      <c r="R327" s="228">
        <f>Q327*H327</f>
        <v>0</v>
      </c>
      <c r="S327" s="228">
        <v>0</v>
      </c>
      <c r="T327" s="229">
        <f>S327*H327</f>
        <v>0</v>
      </c>
      <c r="U327" s="38"/>
      <c r="V327" s="38"/>
      <c r="W327" s="38"/>
      <c r="X327" s="38"/>
      <c r="Y327" s="38"/>
      <c r="Z327" s="38"/>
      <c r="AA327" s="38"/>
      <c r="AB327" s="38"/>
      <c r="AC327" s="38"/>
      <c r="AD327" s="38"/>
      <c r="AE327" s="38"/>
      <c r="AR327" s="230" t="s">
        <v>159</v>
      </c>
      <c r="AT327" s="230" t="s">
        <v>154</v>
      </c>
      <c r="AU327" s="230" t="s">
        <v>86</v>
      </c>
      <c r="AY327" s="17" t="s">
        <v>152</v>
      </c>
      <c r="BE327" s="231">
        <f>IF(N327="základní",J327,0)</f>
        <v>0</v>
      </c>
      <c r="BF327" s="231">
        <f>IF(N327="snížená",J327,0)</f>
        <v>0</v>
      </c>
      <c r="BG327" s="231">
        <f>IF(N327="zákl. přenesená",J327,0)</f>
        <v>0</v>
      </c>
      <c r="BH327" s="231">
        <f>IF(N327="sníž. přenesená",J327,0)</f>
        <v>0</v>
      </c>
      <c r="BI327" s="231">
        <f>IF(N327="nulová",J327,0)</f>
        <v>0</v>
      </c>
      <c r="BJ327" s="17" t="s">
        <v>84</v>
      </c>
      <c r="BK327" s="231">
        <f>ROUND(I327*H327,2)</f>
        <v>0</v>
      </c>
      <c r="BL327" s="17" t="s">
        <v>159</v>
      </c>
      <c r="BM327" s="230" t="s">
        <v>656</v>
      </c>
    </row>
    <row r="328" spans="1:51" s="13" customFormat="1" ht="12">
      <c r="A328" s="13"/>
      <c r="B328" s="232"/>
      <c r="C328" s="233"/>
      <c r="D328" s="234" t="s">
        <v>182</v>
      </c>
      <c r="E328" s="235" t="s">
        <v>1</v>
      </c>
      <c r="F328" s="236" t="s">
        <v>657</v>
      </c>
      <c r="G328" s="233"/>
      <c r="H328" s="237">
        <v>1252.048</v>
      </c>
      <c r="I328" s="238"/>
      <c r="J328" s="233"/>
      <c r="K328" s="233"/>
      <c r="L328" s="239"/>
      <c r="M328" s="240"/>
      <c r="N328" s="241"/>
      <c r="O328" s="241"/>
      <c r="P328" s="241"/>
      <c r="Q328" s="241"/>
      <c r="R328" s="241"/>
      <c r="S328" s="241"/>
      <c r="T328" s="242"/>
      <c r="U328" s="13"/>
      <c r="V328" s="13"/>
      <c r="W328" s="13"/>
      <c r="X328" s="13"/>
      <c r="Y328" s="13"/>
      <c r="Z328" s="13"/>
      <c r="AA328" s="13"/>
      <c r="AB328" s="13"/>
      <c r="AC328" s="13"/>
      <c r="AD328" s="13"/>
      <c r="AE328" s="13"/>
      <c r="AT328" s="243" t="s">
        <v>182</v>
      </c>
      <c r="AU328" s="243" t="s">
        <v>86</v>
      </c>
      <c r="AV328" s="13" t="s">
        <v>86</v>
      </c>
      <c r="AW328" s="13" t="s">
        <v>32</v>
      </c>
      <c r="AX328" s="13" t="s">
        <v>84</v>
      </c>
      <c r="AY328" s="243" t="s">
        <v>152</v>
      </c>
    </row>
    <row r="329" spans="1:65" s="2" customFormat="1" ht="21.75" customHeight="1">
      <c r="A329" s="38"/>
      <c r="B329" s="39"/>
      <c r="C329" s="219" t="s">
        <v>658</v>
      </c>
      <c r="D329" s="219" t="s">
        <v>154</v>
      </c>
      <c r="E329" s="220" t="s">
        <v>659</v>
      </c>
      <c r="F329" s="221" t="s">
        <v>660</v>
      </c>
      <c r="G329" s="222" t="s">
        <v>276</v>
      </c>
      <c r="H329" s="223">
        <v>74.586</v>
      </c>
      <c r="I329" s="224"/>
      <c r="J329" s="225">
        <f>ROUND(I329*H329,2)</f>
        <v>0</v>
      </c>
      <c r="K329" s="221" t="s">
        <v>158</v>
      </c>
      <c r="L329" s="44"/>
      <c r="M329" s="226" t="s">
        <v>1</v>
      </c>
      <c r="N329" s="227" t="s">
        <v>41</v>
      </c>
      <c r="O329" s="91"/>
      <c r="P329" s="228">
        <f>O329*H329</f>
        <v>0</v>
      </c>
      <c r="Q329" s="228">
        <v>0</v>
      </c>
      <c r="R329" s="228">
        <f>Q329*H329</f>
        <v>0</v>
      </c>
      <c r="S329" s="228">
        <v>0</v>
      </c>
      <c r="T329" s="229">
        <f>S329*H329</f>
        <v>0</v>
      </c>
      <c r="U329" s="38"/>
      <c r="V329" s="38"/>
      <c r="W329" s="38"/>
      <c r="X329" s="38"/>
      <c r="Y329" s="38"/>
      <c r="Z329" s="38"/>
      <c r="AA329" s="38"/>
      <c r="AB329" s="38"/>
      <c r="AC329" s="38"/>
      <c r="AD329" s="38"/>
      <c r="AE329" s="38"/>
      <c r="AR329" s="230" t="s">
        <v>159</v>
      </c>
      <c r="AT329" s="230" t="s">
        <v>154</v>
      </c>
      <c r="AU329" s="230" t="s">
        <v>86</v>
      </c>
      <c r="AY329" s="17" t="s">
        <v>152</v>
      </c>
      <c r="BE329" s="231">
        <f>IF(N329="základní",J329,0)</f>
        <v>0</v>
      </c>
      <c r="BF329" s="231">
        <f>IF(N329="snížená",J329,0)</f>
        <v>0</v>
      </c>
      <c r="BG329" s="231">
        <f>IF(N329="zákl. přenesená",J329,0)</f>
        <v>0</v>
      </c>
      <c r="BH329" s="231">
        <f>IF(N329="sníž. přenesená",J329,0)</f>
        <v>0</v>
      </c>
      <c r="BI329" s="231">
        <f>IF(N329="nulová",J329,0)</f>
        <v>0</v>
      </c>
      <c r="BJ329" s="17" t="s">
        <v>84</v>
      </c>
      <c r="BK329" s="231">
        <f>ROUND(I329*H329,2)</f>
        <v>0</v>
      </c>
      <c r="BL329" s="17" t="s">
        <v>159</v>
      </c>
      <c r="BM329" s="230" t="s">
        <v>661</v>
      </c>
    </row>
    <row r="330" spans="1:51" s="13" customFormat="1" ht="12">
      <c r="A330" s="13"/>
      <c r="B330" s="232"/>
      <c r="C330" s="233"/>
      <c r="D330" s="234" t="s">
        <v>182</v>
      </c>
      <c r="E330" s="235" t="s">
        <v>119</v>
      </c>
      <c r="F330" s="236" t="s">
        <v>662</v>
      </c>
      <c r="G330" s="233"/>
      <c r="H330" s="237">
        <v>74.586</v>
      </c>
      <c r="I330" s="238"/>
      <c r="J330" s="233"/>
      <c r="K330" s="233"/>
      <c r="L330" s="239"/>
      <c r="M330" s="240"/>
      <c r="N330" s="241"/>
      <c r="O330" s="241"/>
      <c r="P330" s="241"/>
      <c r="Q330" s="241"/>
      <c r="R330" s="241"/>
      <c r="S330" s="241"/>
      <c r="T330" s="242"/>
      <c r="U330" s="13"/>
      <c r="V330" s="13"/>
      <c r="W330" s="13"/>
      <c r="X330" s="13"/>
      <c r="Y330" s="13"/>
      <c r="Z330" s="13"/>
      <c r="AA330" s="13"/>
      <c r="AB330" s="13"/>
      <c r="AC330" s="13"/>
      <c r="AD330" s="13"/>
      <c r="AE330" s="13"/>
      <c r="AT330" s="243" t="s">
        <v>182</v>
      </c>
      <c r="AU330" s="243" t="s">
        <v>86</v>
      </c>
      <c r="AV330" s="13" t="s">
        <v>86</v>
      </c>
      <c r="AW330" s="13" t="s">
        <v>32</v>
      </c>
      <c r="AX330" s="13" t="s">
        <v>84</v>
      </c>
      <c r="AY330" s="243" t="s">
        <v>152</v>
      </c>
    </row>
    <row r="331" spans="1:65" s="2" customFormat="1" ht="24.15" customHeight="1">
      <c r="A331" s="38"/>
      <c r="B331" s="39"/>
      <c r="C331" s="219" t="s">
        <v>663</v>
      </c>
      <c r="D331" s="219" t="s">
        <v>154</v>
      </c>
      <c r="E331" s="220" t="s">
        <v>664</v>
      </c>
      <c r="F331" s="221" t="s">
        <v>665</v>
      </c>
      <c r="G331" s="222" t="s">
        <v>276</v>
      </c>
      <c r="H331" s="223">
        <v>1044.204</v>
      </c>
      <c r="I331" s="224"/>
      <c r="J331" s="225">
        <f>ROUND(I331*H331,2)</f>
        <v>0</v>
      </c>
      <c r="K331" s="221" t="s">
        <v>158</v>
      </c>
      <c r="L331" s="44"/>
      <c r="M331" s="226" t="s">
        <v>1</v>
      </c>
      <c r="N331" s="227" t="s">
        <v>41</v>
      </c>
      <c r="O331" s="91"/>
      <c r="P331" s="228">
        <f>O331*H331</f>
        <v>0</v>
      </c>
      <c r="Q331" s="228">
        <v>0</v>
      </c>
      <c r="R331" s="228">
        <f>Q331*H331</f>
        <v>0</v>
      </c>
      <c r="S331" s="228">
        <v>0</v>
      </c>
      <c r="T331" s="229">
        <f>S331*H331</f>
        <v>0</v>
      </c>
      <c r="U331" s="38"/>
      <c r="V331" s="38"/>
      <c r="W331" s="38"/>
      <c r="X331" s="38"/>
      <c r="Y331" s="38"/>
      <c r="Z331" s="38"/>
      <c r="AA331" s="38"/>
      <c r="AB331" s="38"/>
      <c r="AC331" s="38"/>
      <c r="AD331" s="38"/>
      <c r="AE331" s="38"/>
      <c r="AR331" s="230" t="s">
        <v>159</v>
      </c>
      <c r="AT331" s="230" t="s">
        <v>154</v>
      </c>
      <c r="AU331" s="230" t="s">
        <v>86</v>
      </c>
      <c r="AY331" s="17" t="s">
        <v>152</v>
      </c>
      <c r="BE331" s="231">
        <f>IF(N331="základní",J331,0)</f>
        <v>0</v>
      </c>
      <c r="BF331" s="231">
        <f>IF(N331="snížená",J331,0)</f>
        <v>0</v>
      </c>
      <c r="BG331" s="231">
        <f>IF(N331="zákl. přenesená",J331,0)</f>
        <v>0</v>
      </c>
      <c r="BH331" s="231">
        <f>IF(N331="sníž. přenesená",J331,0)</f>
        <v>0</v>
      </c>
      <c r="BI331" s="231">
        <f>IF(N331="nulová",J331,0)</f>
        <v>0</v>
      </c>
      <c r="BJ331" s="17" t="s">
        <v>84</v>
      </c>
      <c r="BK331" s="231">
        <f>ROUND(I331*H331,2)</f>
        <v>0</v>
      </c>
      <c r="BL331" s="17" t="s">
        <v>159</v>
      </c>
      <c r="BM331" s="230" t="s">
        <v>666</v>
      </c>
    </row>
    <row r="332" spans="1:51" s="13" customFormat="1" ht="12">
      <c r="A332" s="13"/>
      <c r="B332" s="232"/>
      <c r="C332" s="233"/>
      <c r="D332" s="234" t="s">
        <v>182</v>
      </c>
      <c r="E332" s="235" t="s">
        <v>1</v>
      </c>
      <c r="F332" s="236" t="s">
        <v>667</v>
      </c>
      <c r="G332" s="233"/>
      <c r="H332" s="237">
        <v>1044.204</v>
      </c>
      <c r="I332" s="238"/>
      <c r="J332" s="233"/>
      <c r="K332" s="233"/>
      <c r="L332" s="239"/>
      <c r="M332" s="240"/>
      <c r="N332" s="241"/>
      <c r="O332" s="241"/>
      <c r="P332" s="241"/>
      <c r="Q332" s="241"/>
      <c r="R332" s="241"/>
      <c r="S332" s="241"/>
      <c r="T332" s="242"/>
      <c r="U332" s="13"/>
      <c r="V332" s="13"/>
      <c r="W332" s="13"/>
      <c r="X332" s="13"/>
      <c r="Y332" s="13"/>
      <c r="Z332" s="13"/>
      <c r="AA332" s="13"/>
      <c r="AB332" s="13"/>
      <c r="AC332" s="13"/>
      <c r="AD332" s="13"/>
      <c r="AE332" s="13"/>
      <c r="AT332" s="243" t="s">
        <v>182</v>
      </c>
      <c r="AU332" s="243" t="s">
        <v>86</v>
      </c>
      <c r="AV332" s="13" t="s">
        <v>86</v>
      </c>
      <c r="AW332" s="13" t="s">
        <v>32</v>
      </c>
      <c r="AX332" s="13" t="s">
        <v>84</v>
      </c>
      <c r="AY332" s="243" t="s">
        <v>152</v>
      </c>
    </row>
    <row r="333" spans="1:65" s="2" customFormat="1" ht="24.15" customHeight="1">
      <c r="A333" s="38"/>
      <c r="B333" s="39"/>
      <c r="C333" s="219" t="s">
        <v>668</v>
      </c>
      <c r="D333" s="219" t="s">
        <v>154</v>
      </c>
      <c r="E333" s="220" t="s">
        <v>669</v>
      </c>
      <c r="F333" s="221" t="s">
        <v>670</v>
      </c>
      <c r="G333" s="222" t="s">
        <v>276</v>
      </c>
      <c r="H333" s="223">
        <v>161.886</v>
      </c>
      <c r="I333" s="224"/>
      <c r="J333" s="225">
        <f>ROUND(I333*H333,2)</f>
        <v>0</v>
      </c>
      <c r="K333" s="221" t="s">
        <v>158</v>
      </c>
      <c r="L333" s="44"/>
      <c r="M333" s="226" t="s">
        <v>1</v>
      </c>
      <c r="N333" s="227" t="s">
        <v>41</v>
      </c>
      <c r="O333" s="91"/>
      <c r="P333" s="228">
        <f>O333*H333</f>
        <v>0</v>
      </c>
      <c r="Q333" s="228">
        <v>0</v>
      </c>
      <c r="R333" s="228">
        <f>Q333*H333</f>
        <v>0</v>
      </c>
      <c r="S333" s="228">
        <v>0</v>
      </c>
      <c r="T333" s="229">
        <f>S333*H333</f>
        <v>0</v>
      </c>
      <c r="U333" s="38"/>
      <c r="V333" s="38"/>
      <c r="W333" s="38"/>
      <c r="X333" s="38"/>
      <c r="Y333" s="38"/>
      <c r="Z333" s="38"/>
      <c r="AA333" s="38"/>
      <c r="AB333" s="38"/>
      <c r="AC333" s="38"/>
      <c r="AD333" s="38"/>
      <c r="AE333" s="38"/>
      <c r="AR333" s="230" t="s">
        <v>159</v>
      </c>
      <c r="AT333" s="230" t="s">
        <v>154</v>
      </c>
      <c r="AU333" s="230" t="s">
        <v>86</v>
      </c>
      <c r="AY333" s="17" t="s">
        <v>152</v>
      </c>
      <c r="BE333" s="231">
        <f>IF(N333="základní",J333,0)</f>
        <v>0</v>
      </c>
      <c r="BF333" s="231">
        <f>IF(N333="snížená",J333,0)</f>
        <v>0</v>
      </c>
      <c r="BG333" s="231">
        <f>IF(N333="zákl. přenesená",J333,0)</f>
        <v>0</v>
      </c>
      <c r="BH333" s="231">
        <f>IF(N333="sníž. přenesená",J333,0)</f>
        <v>0</v>
      </c>
      <c r="BI333" s="231">
        <f>IF(N333="nulová",J333,0)</f>
        <v>0</v>
      </c>
      <c r="BJ333" s="17" t="s">
        <v>84</v>
      </c>
      <c r="BK333" s="231">
        <f>ROUND(I333*H333,2)</f>
        <v>0</v>
      </c>
      <c r="BL333" s="17" t="s">
        <v>159</v>
      </c>
      <c r="BM333" s="230" t="s">
        <v>671</v>
      </c>
    </row>
    <row r="334" spans="1:65" s="2" customFormat="1" ht="37.8" customHeight="1">
      <c r="A334" s="38"/>
      <c r="B334" s="39"/>
      <c r="C334" s="219" t="s">
        <v>672</v>
      </c>
      <c r="D334" s="219" t="s">
        <v>154</v>
      </c>
      <c r="E334" s="220" t="s">
        <v>673</v>
      </c>
      <c r="F334" s="221" t="s">
        <v>674</v>
      </c>
      <c r="G334" s="222" t="s">
        <v>276</v>
      </c>
      <c r="H334" s="223">
        <v>74.586</v>
      </c>
      <c r="I334" s="224"/>
      <c r="J334" s="225">
        <f>ROUND(I334*H334,2)</f>
        <v>0</v>
      </c>
      <c r="K334" s="221" t="s">
        <v>158</v>
      </c>
      <c r="L334" s="44"/>
      <c r="M334" s="226" t="s">
        <v>1</v>
      </c>
      <c r="N334" s="227" t="s">
        <v>41</v>
      </c>
      <c r="O334" s="91"/>
      <c r="P334" s="228">
        <f>O334*H334</f>
        <v>0</v>
      </c>
      <c r="Q334" s="228">
        <v>0</v>
      </c>
      <c r="R334" s="228">
        <f>Q334*H334</f>
        <v>0</v>
      </c>
      <c r="S334" s="228">
        <v>0</v>
      </c>
      <c r="T334" s="229">
        <f>S334*H334</f>
        <v>0</v>
      </c>
      <c r="U334" s="38"/>
      <c r="V334" s="38"/>
      <c r="W334" s="38"/>
      <c r="X334" s="38"/>
      <c r="Y334" s="38"/>
      <c r="Z334" s="38"/>
      <c r="AA334" s="38"/>
      <c r="AB334" s="38"/>
      <c r="AC334" s="38"/>
      <c r="AD334" s="38"/>
      <c r="AE334" s="38"/>
      <c r="AR334" s="230" t="s">
        <v>159</v>
      </c>
      <c r="AT334" s="230" t="s">
        <v>154</v>
      </c>
      <c r="AU334" s="230" t="s">
        <v>86</v>
      </c>
      <c r="AY334" s="17" t="s">
        <v>152</v>
      </c>
      <c r="BE334" s="231">
        <f>IF(N334="základní",J334,0)</f>
        <v>0</v>
      </c>
      <c r="BF334" s="231">
        <f>IF(N334="snížená",J334,0)</f>
        <v>0</v>
      </c>
      <c r="BG334" s="231">
        <f>IF(N334="zákl. přenesená",J334,0)</f>
        <v>0</v>
      </c>
      <c r="BH334" s="231">
        <f>IF(N334="sníž. přenesená",J334,0)</f>
        <v>0</v>
      </c>
      <c r="BI334" s="231">
        <f>IF(N334="nulová",J334,0)</f>
        <v>0</v>
      </c>
      <c r="BJ334" s="17" t="s">
        <v>84</v>
      </c>
      <c r="BK334" s="231">
        <f>ROUND(I334*H334,2)</f>
        <v>0</v>
      </c>
      <c r="BL334" s="17" t="s">
        <v>159</v>
      </c>
      <c r="BM334" s="230" t="s">
        <v>675</v>
      </c>
    </row>
    <row r="335" spans="1:51" s="13" customFormat="1" ht="12">
      <c r="A335" s="13"/>
      <c r="B335" s="232"/>
      <c r="C335" s="233"/>
      <c r="D335" s="234" t="s">
        <v>182</v>
      </c>
      <c r="E335" s="235" t="s">
        <v>1</v>
      </c>
      <c r="F335" s="236" t="s">
        <v>119</v>
      </c>
      <c r="G335" s="233"/>
      <c r="H335" s="237">
        <v>74.586</v>
      </c>
      <c r="I335" s="238"/>
      <c r="J335" s="233"/>
      <c r="K335" s="233"/>
      <c r="L335" s="239"/>
      <c r="M335" s="240"/>
      <c r="N335" s="241"/>
      <c r="O335" s="241"/>
      <c r="P335" s="241"/>
      <c r="Q335" s="241"/>
      <c r="R335" s="241"/>
      <c r="S335" s="241"/>
      <c r="T335" s="242"/>
      <c r="U335" s="13"/>
      <c r="V335" s="13"/>
      <c r="W335" s="13"/>
      <c r="X335" s="13"/>
      <c r="Y335" s="13"/>
      <c r="Z335" s="13"/>
      <c r="AA335" s="13"/>
      <c r="AB335" s="13"/>
      <c r="AC335" s="13"/>
      <c r="AD335" s="13"/>
      <c r="AE335" s="13"/>
      <c r="AT335" s="243" t="s">
        <v>182</v>
      </c>
      <c r="AU335" s="243" t="s">
        <v>86</v>
      </c>
      <c r="AV335" s="13" t="s">
        <v>86</v>
      </c>
      <c r="AW335" s="13" t="s">
        <v>32</v>
      </c>
      <c r="AX335" s="13" t="s">
        <v>84</v>
      </c>
      <c r="AY335" s="243" t="s">
        <v>152</v>
      </c>
    </row>
    <row r="336" spans="1:65" s="2" customFormat="1" ht="33" customHeight="1">
      <c r="A336" s="38"/>
      <c r="B336" s="39"/>
      <c r="C336" s="219" t="s">
        <v>676</v>
      </c>
      <c r="D336" s="219" t="s">
        <v>154</v>
      </c>
      <c r="E336" s="220" t="s">
        <v>677</v>
      </c>
      <c r="F336" s="221" t="s">
        <v>678</v>
      </c>
      <c r="G336" s="222" t="s">
        <v>276</v>
      </c>
      <c r="H336" s="223">
        <v>20.992</v>
      </c>
      <c r="I336" s="224"/>
      <c r="J336" s="225">
        <f>ROUND(I336*H336,2)</f>
        <v>0</v>
      </c>
      <c r="K336" s="221" t="s">
        <v>158</v>
      </c>
      <c r="L336" s="44"/>
      <c r="M336" s="226" t="s">
        <v>1</v>
      </c>
      <c r="N336" s="227" t="s">
        <v>41</v>
      </c>
      <c r="O336" s="91"/>
      <c r="P336" s="228">
        <f>O336*H336</f>
        <v>0</v>
      </c>
      <c r="Q336" s="228">
        <v>0</v>
      </c>
      <c r="R336" s="228">
        <f>Q336*H336</f>
        <v>0</v>
      </c>
      <c r="S336" s="228">
        <v>0</v>
      </c>
      <c r="T336" s="229">
        <f>S336*H336</f>
        <v>0</v>
      </c>
      <c r="U336" s="38"/>
      <c r="V336" s="38"/>
      <c r="W336" s="38"/>
      <c r="X336" s="38"/>
      <c r="Y336" s="38"/>
      <c r="Z336" s="38"/>
      <c r="AA336" s="38"/>
      <c r="AB336" s="38"/>
      <c r="AC336" s="38"/>
      <c r="AD336" s="38"/>
      <c r="AE336" s="38"/>
      <c r="AR336" s="230" t="s">
        <v>159</v>
      </c>
      <c r="AT336" s="230" t="s">
        <v>154</v>
      </c>
      <c r="AU336" s="230" t="s">
        <v>86</v>
      </c>
      <c r="AY336" s="17" t="s">
        <v>152</v>
      </c>
      <c r="BE336" s="231">
        <f>IF(N336="základní",J336,0)</f>
        <v>0</v>
      </c>
      <c r="BF336" s="231">
        <f>IF(N336="snížená",J336,0)</f>
        <v>0</v>
      </c>
      <c r="BG336" s="231">
        <f>IF(N336="zákl. přenesená",J336,0)</f>
        <v>0</v>
      </c>
      <c r="BH336" s="231">
        <f>IF(N336="sníž. přenesená",J336,0)</f>
        <v>0</v>
      </c>
      <c r="BI336" s="231">
        <f>IF(N336="nulová",J336,0)</f>
        <v>0</v>
      </c>
      <c r="BJ336" s="17" t="s">
        <v>84</v>
      </c>
      <c r="BK336" s="231">
        <f>ROUND(I336*H336,2)</f>
        <v>0</v>
      </c>
      <c r="BL336" s="17" t="s">
        <v>159</v>
      </c>
      <c r="BM336" s="230" t="s">
        <v>679</v>
      </c>
    </row>
    <row r="337" spans="1:65" s="2" customFormat="1" ht="44.25" customHeight="1">
      <c r="A337" s="38"/>
      <c r="B337" s="39"/>
      <c r="C337" s="219" t="s">
        <v>680</v>
      </c>
      <c r="D337" s="219" t="s">
        <v>154</v>
      </c>
      <c r="E337" s="220" t="s">
        <v>681</v>
      </c>
      <c r="F337" s="221" t="s">
        <v>682</v>
      </c>
      <c r="G337" s="222" t="s">
        <v>276</v>
      </c>
      <c r="H337" s="223">
        <v>68.44</v>
      </c>
      <c r="I337" s="224"/>
      <c r="J337" s="225">
        <f>ROUND(I337*H337,2)</f>
        <v>0</v>
      </c>
      <c r="K337" s="221" t="s">
        <v>158</v>
      </c>
      <c r="L337" s="44"/>
      <c r="M337" s="226" t="s">
        <v>1</v>
      </c>
      <c r="N337" s="227" t="s">
        <v>41</v>
      </c>
      <c r="O337" s="91"/>
      <c r="P337" s="228">
        <f>O337*H337</f>
        <v>0</v>
      </c>
      <c r="Q337" s="228">
        <v>0</v>
      </c>
      <c r="R337" s="228">
        <f>Q337*H337</f>
        <v>0</v>
      </c>
      <c r="S337" s="228">
        <v>0</v>
      </c>
      <c r="T337" s="229">
        <f>S337*H337</f>
        <v>0</v>
      </c>
      <c r="U337" s="38"/>
      <c r="V337" s="38"/>
      <c r="W337" s="38"/>
      <c r="X337" s="38"/>
      <c r="Y337" s="38"/>
      <c r="Z337" s="38"/>
      <c r="AA337" s="38"/>
      <c r="AB337" s="38"/>
      <c r="AC337" s="38"/>
      <c r="AD337" s="38"/>
      <c r="AE337" s="38"/>
      <c r="AR337" s="230" t="s">
        <v>159</v>
      </c>
      <c r="AT337" s="230" t="s">
        <v>154</v>
      </c>
      <c r="AU337" s="230" t="s">
        <v>86</v>
      </c>
      <c r="AY337" s="17" t="s">
        <v>152</v>
      </c>
      <c r="BE337" s="231">
        <f>IF(N337="základní",J337,0)</f>
        <v>0</v>
      </c>
      <c r="BF337" s="231">
        <f>IF(N337="snížená",J337,0)</f>
        <v>0</v>
      </c>
      <c r="BG337" s="231">
        <f>IF(N337="zákl. přenesená",J337,0)</f>
        <v>0</v>
      </c>
      <c r="BH337" s="231">
        <f>IF(N337="sníž. přenesená",J337,0)</f>
        <v>0</v>
      </c>
      <c r="BI337" s="231">
        <f>IF(N337="nulová",J337,0)</f>
        <v>0</v>
      </c>
      <c r="BJ337" s="17" t="s">
        <v>84</v>
      </c>
      <c r="BK337" s="231">
        <f>ROUND(I337*H337,2)</f>
        <v>0</v>
      </c>
      <c r="BL337" s="17" t="s">
        <v>159</v>
      </c>
      <c r="BM337" s="230" t="s">
        <v>683</v>
      </c>
    </row>
    <row r="338" spans="1:51" s="13" customFormat="1" ht="12">
      <c r="A338" s="13"/>
      <c r="B338" s="232"/>
      <c r="C338" s="233"/>
      <c r="D338" s="234" t="s">
        <v>182</v>
      </c>
      <c r="E338" s="235" t="s">
        <v>1</v>
      </c>
      <c r="F338" s="236" t="s">
        <v>684</v>
      </c>
      <c r="G338" s="233"/>
      <c r="H338" s="237">
        <v>68.44</v>
      </c>
      <c r="I338" s="238"/>
      <c r="J338" s="233"/>
      <c r="K338" s="233"/>
      <c r="L338" s="239"/>
      <c r="M338" s="240"/>
      <c r="N338" s="241"/>
      <c r="O338" s="241"/>
      <c r="P338" s="241"/>
      <c r="Q338" s="241"/>
      <c r="R338" s="241"/>
      <c r="S338" s="241"/>
      <c r="T338" s="242"/>
      <c r="U338" s="13"/>
      <c r="V338" s="13"/>
      <c r="W338" s="13"/>
      <c r="X338" s="13"/>
      <c r="Y338" s="13"/>
      <c r="Z338" s="13"/>
      <c r="AA338" s="13"/>
      <c r="AB338" s="13"/>
      <c r="AC338" s="13"/>
      <c r="AD338" s="13"/>
      <c r="AE338" s="13"/>
      <c r="AT338" s="243" t="s">
        <v>182</v>
      </c>
      <c r="AU338" s="243" t="s">
        <v>86</v>
      </c>
      <c r="AV338" s="13" t="s">
        <v>86</v>
      </c>
      <c r="AW338" s="13" t="s">
        <v>32</v>
      </c>
      <c r="AX338" s="13" t="s">
        <v>84</v>
      </c>
      <c r="AY338" s="243" t="s">
        <v>152</v>
      </c>
    </row>
    <row r="339" spans="1:63" s="12" customFormat="1" ht="22.8" customHeight="1">
      <c r="A339" s="12"/>
      <c r="B339" s="203"/>
      <c r="C339" s="204"/>
      <c r="D339" s="205" t="s">
        <v>75</v>
      </c>
      <c r="E339" s="217" t="s">
        <v>685</v>
      </c>
      <c r="F339" s="217" t="s">
        <v>686</v>
      </c>
      <c r="G339" s="204"/>
      <c r="H339" s="204"/>
      <c r="I339" s="207"/>
      <c r="J339" s="218">
        <f>BK339</f>
        <v>0</v>
      </c>
      <c r="K339" s="204"/>
      <c r="L339" s="209"/>
      <c r="M339" s="210"/>
      <c r="N339" s="211"/>
      <c r="O339" s="211"/>
      <c r="P339" s="212">
        <f>P340</f>
        <v>0</v>
      </c>
      <c r="Q339" s="211"/>
      <c r="R339" s="212">
        <f>R340</f>
        <v>0</v>
      </c>
      <c r="S339" s="211"/>
      <c r="T339" s="213">
        <f>T340</f>
        <v>0</v>
      </c>
      <c r="U339" s="12"/>
      <c r="V339" s="12"/>
      <c r="W339" s="12"/>
      <c r="X339" s="12"/>
      <c r="Y339" s="12"/>
      <c r="Z339" s="12"/>
      <c r="AA339" s="12"/>
      <c r="AB339" s="12"/>
      <c r="AC339" s="12"/>
      <c r="AD339" s="12"/>
      <c r="AE339" s="12"/>
      <c r="AR339" s="214" t="s">
        <v>84</v>
      </c>
      <c r="AT339" s="215" t="s">
        <v>75</v>
      </c>
      <c r="AU339" s="215" t="s">
        <v>84</v>
      </c>
      <c r="AY339" s="214" t="s">
        <v>152</v>
      </c>
      <c r="BK339" s="216">
        <f>BK340</f>
        <v>0</v>
      </c>
    </row>
    <row r="340" spans="1:65" s="2" customFormat="1" ht="24.15" customHeight="1">
      <c r="A340" s="38"/>
      <c r="B340" s="39"/>
      <c r="C340" s="219" t="s">
        <v>687</v>
      </c>
      <c r="D340" s="219" t="s">
        <v>154</v>
      </c>
      <c r="E340" s="220" t="s">
        <v>688</v>
      </c>
      <c r="F340" s="221" t="s">
        <v>689</v>
      </c>
      <c r="G340" s="222" t="s">
        <v>276</v>
      </c>
      <c r="H340" s="223">
        <v>524.978</v>
      </c>
      <c r="I340" s="224"/>
      <c r="J340" s="225">
        <f>ROUND(I340*H340,2)</f>
        <v>0</v>
      </c>
      <c r="K340" s="221" t="s">
        <v>158</v>
      </c>
      <c r="L340" s="44"/>
      <c r="M340" s="275" t="s">
        <v>1</v>
      </c>
      <c r="N340" s="276" t="s">
        <v>41</v>
      </c>
      <c r="O340" s="277"/>
      <c r="P340" s="278">
        <f>O340*H340</f>
        <v>0</v>
      </c>
      <c r="Q340" s="278">
        <v>0</v>
      </c>
      <c r="R340" s="278">
        <f>Q340*H340</f>
        <v>0</v>
      </c>
      <c r="S340" s="278">
        <v>0</v>
      </c>
      <c r="T340" s="279">
        <f>S340*H340</f>
        <v>0</v>
      </c>
      <c r="U340" s="38"/>
      <c r="V340" s="38"/>
      <c r="W340" s="38"/>
      <c r="X340" s="38"/>
      <c r="Y340" s="38"/>
      <c r="Z340" s="38"/>
      <c r="AA340" s="38"/>
      <c r="AB340" s="38"/>
      <c r="AC340" s="38"/>
      <c r="AD340" s="38"/>
      <c r="AE340" s="38"/>
      <c r="AR340" s="230" t="s">
        <v>159</v>
      </c>
      <c r="AT340" s="230" t="s">
        <v>154</v>
      </c>
      <c r="AU340" s="230" t="s">
        <v>86</v>
      </c>
      <c r="AY340" s="17" t="s">
        <v>152</v>
      </c>
      <c r="BE340" s="231">
        <f>IF(N340="základní",J340,0)</f>
        <v>0</v>
      </c>
      <c r="BF340" s="231">
        <f>IF(N340="snížená",J340,0)</f>
        <v>0</v>
      </c>
      <c r="BG340" s="231">
        <f>IF(N340="zákl. přenesená",J340,0)</f>
        <v>0</v>
      </c>
      <c r="BH340" s="231">
        <f>IF(N340="sníž. přenesená",J340,0)</f>
        <v>0</v>
      </c>
      <c r="BI340" s="231">
        <f>IF(N340="nulová",J340,0)</f>
        <v>0</v>
      </c>
      <c r="BJ340" s="17" t="s">
        <v>84</v>
      </c>
      <c r="BK340" s="231">
        <f>ROUND(I340*H340,2)</f>
        <v>0</v>
      </c>
      <c r="BL340" s="17" t="s">
        <v>159</v>
      </c>
      <c r="BM340" s="230" t="s">
        <v>690</v>
      </c>
    </row>
    <row r="341" spans="1:31" s="2" customFormat="1" ht="6.95" customHeight="1">
      <c r="A341" s="38"/>
      <c r="B341" s="66"/>
      <c r="C341" s="67"/>
      <c r="D341" s="67"/>
      <c r="E341" s="67"/>
      <c r="F341" s="67"/>
      <c r="G341" s="67"/>
      <c r="H341" s="67"/>
      <c r="I341" s="67"/>
      <c r="J341" s="67"/>
      <c r="K341" s="67"/>
      <c r="L341" s="44"/>
      <c r="M341" s="38"/>
      <c r="O341" s="38"/>
      <c r="P341" s="38"/>
      <c r="Q341" s="38"/>
      <c r="R341" s="38"/>
      <c r="S341" s="38"/>
      <c r="T341" s="38"/>
      <c r="U341" s="38"/>
      <c r="V341" s="38"/>
      <c r="W341" s="38"/>
      <c r="X341" s="38"/>
      <c r="Y341" s="38"/>
      <c r="Z341" s="38"/>
      <c r="AA341" s="38"/>
      <c r="AB341" s="38"/>
      <c r="AC341" s="38"/>
      <c r="AD341" s="38"/>
      <c r="AE341" s="38"/>
    </row>
  </sheetData>
  <sheetProtection password="CC35" sheet="1" objects="1" scenarios="1" formatColumns="0" formatRows="0" autoFilter="0"/>
  <autoFilter ref="C124:K340"/>
  <mergeCells count="9">
    <mergeCell ref="E7:H7"/>
    <mergeCell ref="E9:H9"/>
    <mergeCell ref="E18:H18"/>
    <mergeCell ref="E27:H27"/>
    <mergeCell ref="E85:H85"/>
    <mergeCell ref="E87:H87"/>
    <mergeCell ref="E115:H115"/>
    <mergeCell ref="E117:H117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7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5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89</v>
      </c>
      <c r="AZ2" s="136" t="s">
        <v>95</v>
      </c>
      <c r="BA2" s="136" t="s">
        <v>1</v>
      </c>
      <c r="BB2" s="136" t="s">
        <v>1</v>
      </c>
      <c r="BC2" s="136" t="s">
        <v>86</v>
      </c>
      <c r="BD2" s="136" t="s">
        <v>112</v>
      </c>
    </row>
    <row r="3" spans="2:56" s="1" customFormat="1" ht="6.95" customHeight="1">
      <c r="B3" s="137"/>
      <c r="C3" s="138"/>
      <c r="D3" s="138"/>
      <c r="E3" s="138"/>
      <c r="F3" s="138"/>
      <c r="G3" s="138"/>
      <c r="H3" s="138"/>
      <c r="I3" s="138"/>
      <c r="J3" s="138"/>
      <c r="K3" s="138"/>
      <c r="L3" s="20"/>
      <c r="AT3" s="17" t="s">
        <v>86</v>
      </c>
      <c r="AZ3" s="136" t="s">
        <v>98</v>
      </c>
      <c r="BA3" s="136" t="s">
        <v>1</v>
      </c>
      <c r="BB3" s="136" t="s">
        <v>1</v>
      </c>
      <c r="BC3" s="136" t="s">
        <v>691</v>
      </c>
      <c r="BD3" s="136" t="s">
        <v>86</v>
      </c>
    </row>
    <row r="4" spans="2:56" s="1" customFormat="1" ht="24.95" customHeight="1">
      <c r="B4" s="20"/>
      <c r="D4" s="139" t="s">
        <v>97</v>
      </c>
      <c r="L4" s="20"/>
      <c r="M4" s="140" t="s">
        <v>10</v>
      </c>
      <c r="AT4" s="17" t="s">
        <v>4</v>
      </c>
      <c r="AZ4" s="136" t="s">
        <v>100</v>
      </c>
      <c r="BA4" s="136" t="s">
        <v>1</v>
      </c>
      <c r="BB4" s="136" t="s">
        <v>1</v>
      </c>
      <c r="BC4" s="136" t="s">
        <v>692</v>
      </c>
      <c r="BD4" s="136" t="s">
        <v>86</v>
      </c>
    </row>
    <row r="5" spans="2:56" s="1" customFormat="1" ht="6.95" customHeight="1">
      <c r="B5" s="20"/>
      <c r="L5" s="20"/>
      <c r="AZ5" s="136" t="s">
        <v>102</v>
      </c>
      <c r="BA5" s="136" t="s">
        <v>1</v>
      </c>
      <c r="BB5" s="136" t="s">
        <v>1</v>
      </c>
      <c r="BC5" s="136" t="s">
        <v>693</v>
      </c>
      <c r="BD5" s="136" t="s">
        <v>86</v>
      </c>
    </row>
    <row r="6" spans="2:56" s="1" customFormat="1" ht="12" customHeight="1">
      <c r="B6" s="20"/>
      <c r="D6" s="141" t="s">
        <v>16</v>
      </c>
      <c r="L6" s="20"/>
      <c r="AZ6" s="136" t="s">
        <v>47</v>
      </c>
      <c r="BA6" s="136" t="s">
        <v>1</v>
      </c>
      <c r="BB6" s="136" t="s">
        <v>1</v>
      </c>
      <c r="BC6" s="136" t="s">
        <v>694</v>
      </c>
      <c r="BD6" s="136" t="s">
        <v>86</v>
      </c>
    </row>
    <row r="7" spans="2:56" s="1" customFormat="1" ht="16.5" customHeight="1">
      <c r="B7" s="20"/>
      <c r="E7" s="142" t="str">
        <f>'Rekapitulace stavby'!K6</f>
        <v xml:space="preserve">Chodník na  ulice Solární</v>
      </c>
      <c r="F7" s="141"/>
      <c r="G7" s="141"/>
      <c r="H7" s="141"/>
      <c r="L7" s="20"/>
      <c r="AZ7" s="136" t="s">
        <v>121</v>
      </c>
      <c r="BA7" s="136" t="s">
        <v>1</v>
      </c>
      <c r="BB7" s="136" t="s">
        <v>1</v>
      </c>
      <c r="BC7" s="136" t="s">
        <v>556</v>
      </c>
      <c r="BD7" s="136" t="s">
        <v>86</v>
      </c>
    </row>
    <row r="8" spans="1:31" s="2" customFormat="1" ht="12" customHeight="1">
      <c r="A8" s="38"/>
      <c r="B8" s="44"/>
      <c r="C8" s="38"/>
      <c r="D8" s="141" t="s">
        <v>106</v>
      </c>
      <c r="E8" s="38"/>
      <c r="F8" s="38"/>
      <c r="G8" s="38"/>
      <c r="H8" s="38"/>
      <c r="I8" s="38"/>
      <c r="J8" s="38"/>
      <c r="K8" s="38"/>
      <c r="L8" s="63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>
      <c r="A9" s="38"/>
      <c r="B9" s="44"/>
      <c r="C9" s="38"/>
      <c r="D9" s="38"/>
      <c r="E9" s="143" t="s">
        <v>695</v>
      </c>
      <c r="F9" s="38"/>
      <c r="G9" s="38"/>
      <c r="H9" s="38"/>
      <c r="I9" s="38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41" t="s">
        <v>18</v>
      </c>
      <c r="E11" s="38"/>
      <c r="F11" s="144" t="s">
        <v>1</v>
      </c>
      <c r="G11" s="38"/>
      <c r="H11" s="38"/>
      <c r="I11" s="141" t="s">
        <v>19</v>
      </c>
      <c r="J11" s="144" t="s">
        <v>1</v>
      </c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41" t="s">
        <v>20</v>
      </c>
      <c r="E12" s="38"/>
      <c r="F12" s="144" t="s">
        <v>21</v>
      </c>
      <c r="G12" s="38"/>
      <c r="H12" s="38"/>
      <c r="I12" s="141" t="s">
        <v>22</v>
      </c>
      <c r="J12" s="145" t="str">
        <f>'Rekapitulace stavby'!AN8</f>
        <v>25. 10. 2023</v>
      </c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41" t="s">
        <v>24</v>
      </c>
      <c r="E14" s="38"/>
      <c r="F14" s="38"/>
      <c r="G14" s="38"/>
      <c r="H14" s="38"/>
      <c r="I14" s="141" t="s">
        <v>25</v>
      </c>
      <c r="J14" s="144" t="s">
        <v>1</v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44" t="s">
        <v>26</v>
      </c>
      <c r="F15" s="38"/>
      <c r="G15" s="38"/>
      <c r="H15" s="38"/>
      <c r="I15" s="141" t="s">
        <v>27</v>
      </c>
      <c r="J15" s="144" t="s">
        <v>1</v>
      </c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41" t="s">
        <v>28</v>
      </c>
      <c r="E17" s="38"/>
      <c r="F17" s="38"/>
      <c r="G17" s="38"/>
      <c r="H17" s="38"/>
      <c r="I17" s="141" t="s">
        <v>25</v>
      </c>
      <c r="J17" s="33" t="str">
        <f>'Rekapitulace stavby'!AN13</f>
        <v>Vyplň údaj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44"/>
      <c r="G18" s="144"/>
      <c r="H18" s="144"/>
      <c r="I18" s="141" t="s">
        <v>27</v>
      </c>
      <c r="J18" s="33" t="str">
        <f>'Rekapitulace stavby'!AN14</f>
        <v>Vyplň údaj</v>
      </c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41" t="s">
        <v>30</v>
      </c>
      <c r="E20" s="38"/>
      <c r="F20" s="38"/>
      <c r="G20" s="38"/>
      <c r="H20" s="38"/>
      <c r="I20" s="141" t="s">
        <v>25</v>
      </c>
      <c r="J20" s="144" t="s">
        <v>1</v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44" t="s">
        <v>31</v>
      </c>
      <c r="F21" s="38"/>
      <c r="G21" s="38"/>
      <c r="H21" s="38"/>
      <c r="I21" s="141" t="s">
        <v>27</v>
      </c>
      <c r="J21" s="144" t="s">
        <v>1</v>
      </c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41" t="s">
        <v>33</v>
      </c>
      <c r="E23" s="38"/>
      <c r="F23" s="38"/>
      <c r="G23" s="38"/>
      <c r="H23" s="38"/>
      <c r="I23" s="141" t="s">
        <v>25</v>
      </c>
      <c r="J23" s="144" t="s">
        <v>1</v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44" t="s">
        <v>34</v>
      </c>
      <c r="F24" s="38"/>
      <c r="G24" s="38"/>
      <c r="H24" s="38"/>
      <c r="I24" s="141" t="s">
        <v>27</v>
      </c>
      <c r="J24" s="144" t="s">
        <v>1</v>
      </c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41" t="s">
        <v>35</v>
      </c>
      <c r="E26" s="38"/>
      <c r="F26" s="38"/>
      <c r="G26" s="38"/>
      <c r="H26" s="38"/>
      <c r="I26" s="38"/>
      <c r="J26" s="38"/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6.5" customHeight="1">
      <c r="A27" s="146"/>
      <c r="B27" s="147"/>
      <c r="C27" s="146"/>
      <c r="D27" s="146"/>
      <c r="E27" s="148" t="s">
        <v>1</v>
      </c>
      <c r="F27" s="148"/>
      <c r="G27" s="148"/>
      <c r="H27" s="148"/>
      <c r="I27" s="146"/>
      <c r="J27" s="146"/>
      <c r="K27" s="146"/>
      <c r="L27" s="149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46"/>
      <c r="AD27" s="146"/>
      <c r="AE27" s="146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50"/>
      <c r="E29" s="150"/>
      <c r="F29" s="150"/>
      <c r="G29" s="150"/>
      <c r="H29" s="150"/>
      <c r="I29" s="150"/>
      <c r="J29" s="150"/>
      <c r="K29" s="150"/>
      <c r="L29" s="63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44"/>
      <c r="C30" s="38"/>
      <c r="D30" s="151" t="s">
        <v>36</v>
      </c>
      <c r="E30" s="38"/>
      <c r="F30" s="38"/>
      <c r="G30" s="38"/>
      <c r="H30" s="38"/>
      <c r="I30" s="38"/>
      <c r="J30" s="152">
        <f>ROUND(J126,2)</f>
        <v>0</v>
      </c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50"/>
      <c r="E31" s="150"/>
      <c r="F31" s="150"/>
      <c r="G31" s="150"/>
      <c r="H31" s="150"/>
      <c r="I31" s="150"/>
      <c r="J31" s="150"/>
      <c r="K31" s="150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38"/>
      <c r="F32" s="153" t="s">
        <v>38</v>
      </c>
      <c r="G32" s="38"/>
      <c r="H32" s="38"/>
      <c r="I32" s="153" t="s">
        <v>37</v>
      </c>
      <c r="J32" s="153" t="s">
        <v>39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44"/>
      <c r="C33" s="38"/>
      <c r="D33" s="154" t="s">
        <v>40</v>
      </c>
      <c r="E33" s="141" t="s">
        <v>41</v>
      </c>
      <c r="F33" s="155">
        <f>ROUND((SUM(BE126:BE276)),2)</f>
        <v>0</v>
      </c>
      <c r="G33" s="38"/>
      <c r="H33" s="38"/>
      <c r="I33" s="156">
        <v>0.21</v>
      </c>
      <c r="J33" s="155">
        <f>ROUND(((SUM(BE126:BE276))*I33),2)</f>
        <v>0</v>
      </c>
      <c r="K33" s="3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141" t="s">
        <v>42</v>
      </c>
      <c r="F34" s="155">
        <f>ROUND((SUM(BF126:BF276)),2)</f>
        <v>0</v>
      </c>
      <c r="G34" s="38"/>
      <c r="H34" s="38"/>
      <c r="I34" s="156">
        <v>0.12</v>
      </c>
      <c r="J34" s="155">
        <f>ROUND(((SUM(BF126:BF276))*I34),2)</f>
        <v>0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41" t="s">
        <v>43</v>
      </c>
      <c r="F35" s="155">
        <f>ROUND((SUM(BG126:BG276)),2)</f>
        <v>0</v>
      </c>
      <c r="G35" s="38"/>
      <c r="H35" s="38"/>
      <c r="I35" s="156">
        <v>0.21</v>
      </c>
      <c r="J35" s="155">
        <f>0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41" t="s">
        <v>44</v>
      </c>
      <c r="F36" s="155">
        <f>ROUND((SUM(BH126:BH276)),2)</f>
        <v>0</v>
      </c>
      <c r="G36" s="38"/>
      <c r="H36" s="38"/>
      <c r="I36" s="156">
        <v>0.12</v>
      </c>
      <c r="J36" s="155">
        <f>0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41" t="s">
        <v>45</v>
      </c>
      <c r="F37" s="155">
        <f>ROUND((SUM(BI126:BI276)),2)</f>
        <v>0</v>
      </c>
      <c r="G37" s="38"/>
      <c r="H37" s="38"/>
      <c r="I37" s="156">
        <v>0</v>
      </c>
      <c r="J37" s="155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44"/>
      <c r="C39" s="157"/>
      <c r="D39" s="158" t="s">
        <v>46</v>
      </c>
      <c r="E39" s="159"/>
      <c r="F39" s="159"/>
      <c r="G39" s="160" t="s">
        <v>47</v>
      </c>
      <c r="H39" s="161" t="s">
        <v>48</v>
      </c>
      <c r="I39" s="159"/>
      <c r="J39" s="162">
        <f>SUM(J30:J37)</f>
        <v>0</v>
      </c>
      <c r="K39" s="163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2:12" s="1" customFormat="1" ht="14.4" customHeight="1">
      <c r="B41" s="20"/>
      <c r="L41" s="20"/>
    </row>
    <row r="42" spans="2:12" s="1" customFormat="1" ht="14.4" customHeight="1">
      <c r="B42" s="20"/>
      <c r="L42" s="20"/>
    </row>
    <row r="43" spans="2:12" s="1" customFormat="1" ht="14.4" customHeight="1">
      <c r="B43" s="20"/>
      <c r="L43" s="20"/>
    </row>
    <row r="44" spans="2:12" s="1" customFormat="1" ht="14.4" customHeight="1">
      <c r="B44" s="20"/>
      <c r="L44" s="20"/>
    </row>
    <row r="45" spans="2:12" s="1" customFormat="1" ht="14.4" customHeight="1">
      <c r="B45" s="20"/>
      <c r="L45" s="20"/>
    </row>
    <row r="46" spans="2:12" s="1" customFormat="1" ht="14.4" customHeight="1">
      <c r="B46" s="20"/>
      <c r="L46" s="20"/>
    </row>
    <row r="47" spans="2:12" s="1" customFormat="1" ht="14.4" customHeight="1">
      <c r="B47" s="20"/>
      <c r="L47" s="20"/>
    </row>
    <row r="48" spans="2:12" s="1" customFormat="1" ht="14.4" customHeight="1">
      <c r="B48" s="20"/>
      <c r="L48" s="20"/>
    </row>
    <row r="49" spans="2:12" s="1" customFormat="1" ht="14.4" customHeight="1">
      <c r="B49" s="20"/>
      <c r="L49" s="20"/>
    </row>
    <row r="50" spans="2:12" s="2" customFormat="1" ht="14.4" customHeight="1">
      <c r="B50" s="63"/>
      <c r="D50" s="164" t="s">
        <v>49</v>
      </c>
      <c r="E50" s="165"/>
      <c r="F50" s="165"/>
      <c r="G50" s="164" t="s">
        <v>50</v>
      </c>
      <c r="H50" s="165"/>
      <c r="I50" s="165"/>
      <c r="J50" s="165"/>
      <c r="K50" s="165"/>
      <c r="L50" s="6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8"/>
      <c r="B61" s="44"/>
      <c r="C61" s="38"/>
      <c r="D61" s="166" t="s">
        <v>51</v>
      </c>
      <c r="E61" s="167"/>
      <c r="F61" s="168" t="s">
        <v>52</v>
      </c>
      <c r="G61" s="166" t="s">
        <v>51</v>
      </c>
      <c r="H61" s="167"/>
      <c r="I61" s="167"/>
      <c r="J61" s="169" t="s">
        <v>52</v>
      </c>
      <c r="K61" s="167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8"/>
      <c r="B65" s="44"/>
      <c r="C65" s="38"/>
      <c r="D65" s="164" t="s">
        <v>53</v>
      </c>
      <c r="E65" s="170"/>
      <c r="F65" s="170"/>
      <c r="G65" s="164" t="s">
        <v>54</v>
      </c>
      <c r="H65" s="170"/>
      <c r="I65" s="170"/>
      <c r="J65" s="170"/>
      <c r="K65" s="170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8"/>
      <c r="B76" s="44"/>
      <c r="C76" s="38"/>
      <c r="D76" s="166" t="s">
        <v>51</v>
      </c>
      <c r="E76" s="167"/>
      <c r="F76" s="168" t="s">
        <v>52</v>
      </c>
      <c r="G76" s="166" t="s">
        <v>51</v>
      </c>
      <c r="H76" s="167"/>
      <c r="I76" s="167"/>
      <c r="J76" s="169" t="s">
        <v>52</v>
      </c>
      <c r="K76" s="167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171"/>
      <c r="C77" s="172"/>
      <c r="D77" s="172"/>
      <c r="E77" s="172"/>
      <c r="F77" s="172"/>
      <c r="G77" s="172"/>
      <c r="H77" s="172"/>
      <c r="I77" s="172"/>
      <c r="J77" s="172"/>
      <c r="K77" s="172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173"/>
      <c r="C81" s="174"/>
      <c r="D81" s="174"/>
      <c r="E81" s="174"/>
      <c r="F81" s="174"/>
      <c r="G81" s="174"/>
      <c r="H81" s="174"/>
      <c r="I81" s="174"/>
      <c r="J81" s="174"/>
      <c r="K81" s="174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123</v>
      </c>
      <c r="D82" s="40"/>
      <c r="E82" s="40"/>
      <c r="F82" s="40"/>
      <c r="G82" s="40"/>
      <c r="H82" s="40"/>
      <c r="I82" s="40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40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6.5" customHeight="1">
      <c r="A85" s="38"/>
      <c r="B85" s="39"/>
      <c r="C85" s="40"/>
      <c r="D85" s="40"/>
      <c r="E85" s="175" t="str">
        <f>E7</f>
        <v xml:space="preserve">Chodník na  ulice Solární</v>
      </c>
      <c r="F85" s="32"/>
      <c r="G85" s="32"/>
      <c r="H85" s="32"/>
      <c r="I85" s="40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12" customHeight="1">
      <c r="A86" s="38"/>
      <c r="B86" s="39"/>
      <c r="C86" s="32" t="s">
        <v>106</v>
      </c>
      <c r="D86" s="40"/>
      <c r="E86" s="40"/>
      <c r="F86" s="40"/>
      <c r="G86" s="40"/>
      <c r="H86" s="40"/>
      <c r="I86" s="40"/>
      <c r="J86" s="40"/>
      <c r="K86" s="40"/>
      <c r="L86" s="63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16.5" customHeight="1">
      <c r="A87" s="38"/>
      <c r="B87" s="39"/>
      <c r="C87" s="40"/>
      <c r="D87" s="40"/>
      <c r="E87" s="76" t="str">
        <f>E9</f>
        <v>201 - SO 201 Opěrná stěna</v>
      </c>
      <c r="F87" s="40"/>
      <c r="G87" s="40"/>
      <c r="H87" s="40"/>
      <c r="I87" s="40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6.95" customHeight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2" customHeight="1">
      <c r="A89" s="38"/>
      <c r="B89" s="39"/>
      <c r="C89" s="32" t="s">
        <v>20</v>
      </c>
      <c r="D89" s="40"/>
      <c r="E89" s="40"/>
      <c r="F89" s="27" t="str">
        <f>F12</f>
        <v>Valašské Meziříčí</v>
      </c>
      <c r="G89" s="40"/>
      <c r="H89" s="40"/>
      <c r="I89" s="32" t="s">
        <v>22</v>
      </c>
      <c r="J89" s="79" t="str">
        <f>IF(J12="","",J12)</f>
        <v>25. 10. 2023</v>
      </c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40"/>
      <c r="D90" s="40"/>
      <c r="E90" s="40"/>
      <c r="F90" s="40"/>
      <c r="G90" s="40"/>
      <c r="H90" s="40"/>
      <c r="I90" s="40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25.65" customHeight="1">
      <c r="A91" s="38"/>
      <c r="B91" s="39"/>
      <c r="C91" s="32" t="s">
        <v>24</v>
      </c>
      <c r="D91" s="40"/>
      <c r="E91" s="40"/>
      <c r="F91" s="27" t="str">
        <f>E15</f>
        <v>Město Valašské Meziříčí</v>
      </c>
      <c r="G91" s="40"/>
      <c r="H91" s="40"/>
      <c r="I91" s="32" t="s">
        <v>30</v>
      </c>
      <c r="J91" s="36" t="str">
        <f>E21</f>
        <v>LZ-PROJEKT plus s.r.o.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15.15" customHeight="1">
      <c r="A92" s="38"/>
      <c r="B92" s="39"/>
      <c r="C92" s="32" t="s">
        <v>28</v>
      </c>
      <c r="D92" s="40"/>
      <c r="E92" s="40"/>
      <c r="F92" s="27" t="str">
        <f>IF(E18="","",E18)</f>
        <v>Vyplň údaj</v>
      </c>
      <c r="G92" s="40"/>
      <c r="H92" s="40"/>
      <c r="I92" s="32" t="s">
        <v>33</v>
      </c>
      <c r="J92" s="36" t="str">
        <f>E24</f>
        <v>Fajfrová Irena</v>
      </c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0.3" customHeight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29.25" customHeight="1">
      <c r="A94" s="38"/>
      <c r="B94" s="39"/>
      <c r="C94" s="176" t="s">
        <v>124</v>
      </c>
      <c r="D94" s="177"/>
      <c r="E94" s="177"/>
      <c r="F94" s="177"/>
      <c r="G94" s="177"/>
      <c r="H94" s="177"/>
      <c r="I94" s="177"/>
      <c r="J94" s="178" t="s">
        <v>125</v>
      </c>
      <c r="K94" s="177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>
      <c r="A95" s="38"/>
      <c r="B95" s="39"/>
      <c r="C95" s="40"/>
      <c r="D95" s="40"/>
      <c r="E95" s="40"/>
      <c r="F95" s="40"/>
      <c r="G95" s="40"/>
      <c r="H95" s="40"/>
      <c r="I95" s="40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47" s="2" customFormat="1" ht="22.8" customHeight="1">
      <c r="A96" s="38"/>
      <c r="B96" s="39"/>
      <c r="C96" s="179" t="s">
        <v>126</v>
      </c>
      <c r="D96" s="40"/>
      <c r="E96" s="40"/>
      <c r="F96" s="40"/>
      <c r="G96" s="40"/>
      <c r="H96" s="40"/>
      <c r="I96" s="40"/>
      <c r="J96" s="110">
        <f>J126</f>
        <v>0</v>
      </c>
      <c r="K96" s="40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U96" s="17" t="s">
        <v>127</v>
      </c>
    </row>
    <row r="97" spans="1:31" s="9" customFormat="1" ht="24.95" customHeight="1">
      <c r="A97" s="9"/>
      <c r="B97" s="180"/>
      <c r="C97" s="181"/>
      <c r="D97" s="182" t="s">
        <v>128</v>
      </c>
      <c r="E97" s="183"/>
      <c r="F97" s="183"/>
      <c r="G97" s="183"/>
      <c r="H97" s="183"/>
      <c r="I97" s="183"/>
      <c r="J97" s="184">
        <f>J127</f>
        <v>0</v>
      </c>
      <c r="K97" s="181"/>
      <c r="L97" s="185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6"/>
      <c r="C98" s="187"/>
      <c r="D98" s="188" t="s">
        <v>129</v>
      </c>
      <c r="E98" s="189"/>
      <c r="F98" s="189"/>
      <c r="G98" s="189"/>
      <c r="H98" s="189"/>
      <c r="I98" s="189"/>
      <c r="J98" s="190">
        <f>J128</f>
        <v>0</v>
      </c>
      <c r="K98" s="187"/>
      <c r="L98" s="191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86"/>
      <c r="C99" s="187"/>
      <c r="D99" s="188" t="s">
        <v>696</v>
      </c>
      <c r="E99" s="189"/>
      <c r="F99" s="189"/>
      <c r="G99" s="189"/>
      <c r="H99" s="189"/>
      <c r="I99" s="189"/>
      <c r="J99" s="190">
        <f>J213</f>
        <v>0</v>
      </c>
      <c r="K99" s="187"/>
      <c r="L99" s="191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86"/>
      <c r="C100" s="187"/>
      <c r="D100" s="188" t="s">
        <v>130</v>
      </c>
      <c r="E100" s="189"/>
      <c r="F100" s="189"/>
      <c r="G100" s="189"/>
      <c r="H100" s="189"/>
      <c r="I100" s="189"/>
      <c r="J100" s="190">
        <f>J217</f>
        <v>0</v>
      </c>
      <c r="K100" s="187"/>
      <c r="L100" s="191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86"/>
      <c r="C101" s="187"/>
      <c r="D101" s="188" t="s">
        <v>133</v>
      </c>
      <c r="E101" s="189"/>
      <c r="F101" s="189"/>
      <c r="G101" s="189"/>
      <c r="H101" s="189"/>
      <c r="I101" s="189"/>
      <c r="J101" s="190">
        <f>J247</f>
        <v>0</v>
      </c>
      <c r="K101" s="187"/>
      <c r="L101" s="191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86"/>
      <c r="C102" s="187"/>
      <c r="D102" s="188" t="s">
        <v>134</v>
      </c>
      <c r="E102" s="189"/>
      <c r="F102" s="189"/>
      <c r="G102" s="189"/>
      <c r="H102" s="189"/>
      <c r="I102" s="189"/>
      <c r="J102" s="190">
        <f>J249</f>
        <v>0</v>
      </c>
      <c r="K102" s="187"/>
      <c r="L102" s="191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186"/>
      <c r="C103" s="187"/>
      <c r="D103" s="188" t="s">
        <v>136</v>
      </c>
      <c r="E103" s="189"/>
      <c r="F103" s="189"/>
      <c r="G103" s="189"/>
      <c r="H103" s="189"/>
      <c r="I103" s="189"/>
      <c r="J103" s="190">
        <f>J255</f>
        <v>0</v>
      </c>
      <c r="K103" s="187"/>
      <c r="L103" s="191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9" customFormat="1" ht="24.95" customHeight="1">
      <c r="A104" s="9"/>
      <c r="B104" s="180"/>
      <c r="C104" s="181"/>
      <c r="D104" s="182" t="s">
        <v>697</v>
      </c>
      <c r="E104" s="183"/>
      <c r="F104" s="183"/>
      <c r="G104" s="183"/>
      <c r="H104" s="183"/>
      <c r="I104" s="183"/>
      <c r="J104" s="184">
        <f>J257</f>
        <v>0</v>
      </c>
      <c r="K104" s="181"/>
      <c r="L104" s="185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</row>
    <row r="105" spans="1:31" s="10" customFormat="1" ht="19.9" customHeight="1">
      <c r="A105" s="10"/>
      <c r="B105" s="186"/>
      <c r="C105" s="187"/>
      <c r="D105" s="188" t="s">
        <v>698</v>
      </c>
      <c r="E105" s="189"/>
      <c r="F105" s="189"/>
      <c r="G105" s="189"/>
      <c r="H105" s="189"/>
      <c r="I105" s="189"/>
      <c r="J105" s="190">
        <f>J258</f>
        <v>0</v>
      </c>
      <c r="K105" s="187"/>
      <c r="L105" s="191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10" customFormat="1" ht="19.9" customHeight="1">
      <c r="A106" s="10"/>
      <c r="B106" s="186"/>
      <c r="C106" s="187"/>
      <c r="D106" s="188" t="s">
        <v>699</v>
      </c>
      <c r="E106" s="189"/>
      <c r="F106" s="189"/>
      <c r="G106" s="189"/>
      <c r="H106" s="189"/>
      <c r="I106" s="189"/>
      <c r="J106" s="190">
        <f>J272</f>
        <v>0</v>
      </c>
      <c r="K106" s="187"/>
      <c r="L106" s="191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1:31" s="2" customFormat="1" ht="21.8" customHeight="1">
      <c r="A107" s="38"/>
      <c r="B107" s="39"/>
      <c r="C107" s="40"/>
      <c r="D107" s="40"/>
      <c r="E107" s="40"/>
      <c r="F107" s="40"/>
      <c r="G107" s="40"/>
      <c r="H107" s="40"/>
      <c r="I107" s="40"/>
      <c r="J107" s="40"/>
      <c r="K107" s="40"/>
      <c r="L107" s="63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</row>
    <row r="108" spans="1:31" s="2" customFormat="1" ht="6.95" customHeight="1">
      <c r="A108" s="38"/>
      <c r="B108" s="66"/>
      <c r="C108" s="67"/>
      <c r="D108" s="67"/>
      <c r="E108" s="67"/>
      <c r="F108" s="67"/>
      <c r="G108" s="67"/>
      <c r="H108" s="67"/>
      <c r="I108" s="67"/>
      <c r="J108" s="67"/>
      <c r="K108" s="67"/>
      <c r="L108" s="63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</row>
    <row r="112" spans="1:31" s="2" customFormat="1" ht="6.95" customHeight="1">
      <c r="A112" s="38"/>
      <c r="B112" s="68"/>
      <c r="C112" s="69"/>
      <c r="D112" s="69"/>
      <c r="E112" s="69"/>
      <c r="F112" s="69"/>
      <c r="G112" s="69"/>
      <c r="H112" s="69"/>
      <c r="I112" s="69"/>
      <c r="J112" s="69"/>
      <c r="K112" s="69"/>
      <c r="L112" s="63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pans="1:31" s="2" customFormat="1" ht="24.95" customHeight="1">
      <c r="A113" s="38"/>
      <c r="B113" s="39"/>
      <c r="C113" s="23" t="s">
        <v>137</v>
      </c>
      <c r="D113" s="40"/>
      <c r="E113" s="40"/>
      <c r="F113" s="40"/>
      <c r="G113" s="40"/>
      <c r="H113" s="40"/>
      <c r="I113" s="40"/>
      <c r="J113" s="40"/>
      <c r="K113" s="40"/>
      <c r="L113" s="63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pans="1:31" s="2" customFormat="1" ht="6.95" customHeight="1">
      <c r="A114" s="38"/>
      <c r="B114" s="39"/>
      <c r="C114" s="40"/>
      <c r="D114" s="40"/>
      <c r="E114" s="40"/>
      <c r="F114" s="40"/>
      <c r="G114" s="40"/>
      <c r="H114" s="40"/>
      <c r="I114" s="40"/>
      <c r="J114" s="40"/>
      <c r="K114" s="40"/>
      <c r="L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pans="1:31" s="2" customFormat="1" ht="12" customHeight="1">
      <c r="A115" s="38"/>
      <c r="B115" s="39"/>
      <c r="C115" s="32" t="s">
        <v>16</v>
      </c>
      <c r="D115" s="40"/>
      <c r="E115" s="40"/>
      <c r="F115" s="40"/>
      <c r="G115" s="40"/>
      <c r="H115" s="40"/>
      <c r="I115" s="40"/>
      <c r="J115" s="40"/>
      <c r="K115" s="40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pans="1:31" s="2" customFormat="1" ht="16.5" customHeight="1">
      <c r="A116" s="38"/>
      <c r="B116" s="39"/>
      <c r="C116" s="40"/>
      <c r="D116" s="40"/>
      <c r="E116" s="175" t="str">
        <f>E7</f>
        <v xml:space="preserve">Chodník na  ulice Solární</v>
      </c>
      <c r="F116" s="32"/>
      <c r="G116" s="32"/>
      <c r="H116" s="32"/>
      <c r="I116" s="40"/>
      <c r="J116" s="40"/>
      <c r="K116" s="40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pans="1:31" s="2" customFormat="1" ht="12" customHeight="1">
      <c r="A117" s="38"/>
      <c r="B117" s="39"/>
      <c r="C117" s="32" t="s">
        <v>106</v>
      </c>
      <c r="D117" s="40"/>
      <c r="E117" s="40"/>
      <c r="F117" s="40"/>
      <c r="G117" s="40"/>
      <c r="H117" s="40"/>
      <c r="I117" s="40"/>
      <c r="J117" s="40"/>
      <c r="K117" s="40"/>
      <c r="L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pans="1:31" s="2" customFormat="1" ht="16.5" customHeight="1">
      <c r="A118" s="38"/>
      <c r="B118" s="39"/>
      <c r="C118" s="40"/>
      <c r="D118" s="40"/>
      <c r="E118" s="76" t="str">
        <f>E9</f>
        <v>201 - SO 201 Opěrná stěna</v>
      </c>
      <c r="F118" s="40"/>
      <c r="G118" s="40"/>
      <c r="H118" s="40"/>
      <c r="I118" s="40"/>
      <c r="J118" s="40"/>
      <c r="K118" s="40"/>
      <c r="L118" s="63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pans="1:31" s="2" customFormat="1" ht="6.95" customHeight="1">
      <c r="A119" s="38"/>
      <c r="B119" s="39"/>
      <c r="C119" s="40"/>
      <c r="D119" s="40"/>
      <c r="E119" s="40"/>
      <c r="F119" s="40"/>
      <c r="G119" s="40"/>
      <c r="H119" s="40"/>
      <c r="I119" s="40"/>
      <c r="J119" s="40"/>
      <c r="K119" s="40"/>
      <c r="L119" s="63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pans="1:31" s="2" customFormat="1" ht="12" customHeight="1">
      <c r="A120" s="38"/>
      <c r="B120" s="39"/>
      <c r="C120" s="32" t="s">
        <v>20</v>
      </c>
      <c r="D120" s="40"/>
      <c r="E120" s="40"/>
      <c r="F120" s="27" t="str">
        <f>F12</f>
        <v>Valašské Meziříčí</v>
      </c>
      <c r="G120" s="40"/>
      <c r="H120" s="40"/>
      <c r="I120" s="32" t="s">
        <v>22</v>
      </c>
      <c r="J120" s="79" t="str">
        <f>IF(J12="","",J12)</f>
        <v>25. 10. 2023</v>
      </c>
      <c r="K120" s="40"/>
      <c r="L120" s="63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pans="1:31" s="2" customFormat="1" ht="6.95" customHeight="1">
      <c r="A121" s="38"/>
      <c r="B121" s="39"/>
      <c r="C121" s="40"/>
      <c r="D121" s="40"/>
      <c r="E121" s="40"/>
      <c r="F121" s="40"/>
      <c r="G121" s="40"/>
      <c r="H121" s="40"/>
      <c r="I121" s="40"/>
      <c r="J121" s="40"/>
      <c r="K121" s="40"/>
      <c r="L121" s="63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</row>
    <row r="122" spans="1:31" s="2" customFormat="1" ht="25.65" customHeight="1">
      <c r="A122" s="38"/>
      <c r="B122" s="39"/>
      <c r="C122" s="32" t="s">
        <v>24</v>
      </c>
      <c r="D122" s="40"/>
      <c r="E122" s="40"/>
      <c r="F122" s="27" t="str">
        <f>E15</f>
        <v>Město Valašské Meziříčí</v>
      </c>
      <c r="G122" s="40"/>
      <c r="H122" s="40"/>
      <c r="I122" s="32" t="s">
        <v>30</v>
      </c>
      <c r="J122" s="36" t="str">
        <f>E21</f>
        <v>LZ-PROJEKT plus s.r.o.</v>
      </c>
      <c r="K122" s="40"/>
      <c r="L122" s="63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</row>
    <row r="123" spans="1:31" s="2" customFormat="1" ht="15.15" customHeight="1">
      <c r="A123" s="38"/>
      <c r="B123" s="39"/>
      <c r="C123" s="32" t="s">
        <v>28</v>
      </c>
      <c r="D123" s="40"/>
      <c r="E123" s="40"/>
      <c r="F123" s="27" t="str">
        <f>IF(E18="","",E18)</f>
        <v>Vyplň údaj</v>
      </c>
      <c r="G123" s="40"/>
      <c r="H123" s="40"/>
      <c r="I123" s="32" t="s">
        <v>33</v>
      </c>
      <c r="J123" s="36" t="str">
        <f>E24</f>
        <v>Fajfrová Irena</v>
      </c>
      <c r="K123" s="40"/>
      <c r="L123" s="63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</row>
    <row r="124" spans="1:31" s="2" customFormat="1" ht="10.3" customHeight="1">
      <c r="A124" s="38"/>
      <c r="B124" s="39"/>
      <c r="C124" s="40"/>
      <c r="D124" s="40"/>
      <c r="E124" s="40"/>
      <c r="F124" s="40"/>
      <c r="G124" s="40"/>
      <c r="H124" s="40"/>
      <c r="I124" s="40"/>
      <c r="J124" s="40"/>
      <c r="K124" s="40"/>
      <c r="L124" s="63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</row>
    <row r="125" spans="1:31" s="11" customFormat="1" ht="29.25" customHeight="1">
      <c r="A125" s="192"/>
      <c r="B125" s="193"/>
      <c r="C125" s="194" t="s">
        <v>138</v>
      </c>
      <c r="D125" s="195" t="s">
        <v>61</v>
      </c>
      <c r="E125" s="195" t="s">
        <v>57</v>
      </c>
      <c r="F125" s="195" t="s">
        <v>58</v>
      </c>
      <c r="G125" s="195" t="s">
        <v>139</v>
      </c>
      <c r="H125" s="195" t="s">
        <v>140</v>
      </c>
      <c r="I125" s="195" t="s">
        <v>141</v>
      </c>
      <c r="J125" s="195" t="s">
        <v>125</v>
      </c>
      <c r="K125" s="196" t="s">
        <v>142</v>
      </c>
      <c r="L125" s="197"/>
      <c r="M125" s="100" t="s">
        <v>1</v>
      </c>
      <c r="N125" s="101" t="s">
        <v>40</v>
      </c>
      <c r="O125" s="101" t="s">
        <v>143</v>
      </c>
      <c r="P125" s="101" t="s">
        <v>144</v>
      </c>
      <c r="Q125" s="101" t="s">
        <v>145</v>
      </c>
      <c r="R125" s="101" t="s">
        <v>146</v>
      </c>
      <c r="S125" s="101" t="s">
        <v>147</v>
      </c>
      <c r="T125" s="102" t="s">
        <v>148</v>
      </c>
      <c r="U125" s="192"/>
      <c r="V125" s="192"/>
      <c r="W125" s="192"/>
      <c r="X125" s="192"/>
      <c r="Y125" s="192"/>
      <c r="Z125" s="192"/>
      <c r="AA125" s="192"/>
      <c r="AB125" s="192"/>
      <c r="AC125" s="192"/>
      <c r="AD125" s="192"/>
      <c r="AE125" s="192"/>
    </row>
    <row r="126" spans="1:63" s="2" customFormat="1" ht="22.8" customHeight="1">
      <c r="A126" s="38"/>
      <c r="B126" s="39"/>
      <c r="C126" s="107" t="s">
        <v>149</v>
      </c>
      <c r="D126" s="40"/>
      <c r="E126" s="40"/>
      <c r="F126" s="40"/>
      <c r="G126" s="40"/>
      <c r="H126" s="40"/>
      <c r="I126" s="40"/>
      <c r="J126" s="198">
        <f>BK126</f>
        <v>0</v>
      </c>
      <c r="K126" s="40"/>
      <c r="L126" s="44"/>
      <c r="M126" s="103"/>
      <c r="N126" s="199"/>
      <c r="O126" s="104"/>
      <c r="P126" s="200">
        <f>P127+P257</f>
        <v>0</v>
      </c>
      <c r="Q126" s="104"/>
      <c r="R126" s="200">
        <f>R127+R257</f>
        <v>391.61628018</v>
      </c>
      <c r="S126" s="104"/>
      <c r="T126" s="201">
        <f>T127+T257</f>
        <v>2.28</v>
      </c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T126" s="17" t="s">
        <v>75</v>
      </c>
      <c r="AU126" s="17" t="s">
        <v>127</v>
      </c>
      <c r="BK126" s="202">
        <f>BK127+BK257</f>
        <v>0</v>
      </c>
    </row>
    <row r="127" spans="1:63" s="12" customFormat="1" ht="25.9" customHeight="1">
      <c r="A127" s="12"/>
      <c r="B127" s="203"/>
      <c r="C127" s="204"/>
      <c r="D127" s="205" t="s">
        <v>75</v>
      </c>
      <c r="E127" s="206" t="s">
        <v>150</v>
      </c>
      <c r="F127" s="206" t="s">
        <v>151</v>
      </c>
      <c r="G127" s="204"/>
      <c r="H127" s="204"/>
      <c r="I127" s="207"/>
      <c r="J127" s="208">
        <f>BK127</f>
        <v>0</v>
      </c>
      <c r="K127" s="204"/>
      <c r="L127" s="209"/>
      <c r="M127" s="210"/>
      <c r="N127" s="211"/>
      <c r="O127" s="211"/>
      <c r="P127" s="212">
        <f>P128+P213+P217+P247+P249+P255</f>
        <v>0</v>
      </c>
      <c r="Q127" s="211"/>
      <c r="R127" s="212">
        <f>R128+R213+R217+R247+R249+R255</f>
        <v>387.86876928</v>
      </c>
      <c r="S127" s="211"/>
      <c r="T127" s="213">
        <f>T128+T213+T217+T247+T249+T255</f>
        <v>0</v>
      </c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R127" s="214" t="s">
        <v>84</v>
      </c>
      <c r="AT127" s="215" t="s">
        <v>75</v>
      </c>
      <c r="AU127" s="215" t="s">
        <v>76</v>
      </c>
      <c r="AY127" s="214" t="s">
        <v>152</v>
      </c>
      <c r="BK127" s="216">
        <f>BK128+BK213+BK217+BK247+BK249+BK255</f>
        <v>0</v>
      </c>
    </row>
    <row r="128" spans="1:63" s="12" customFormat="1" ht="22.8" customHeight="1">
      <c r="A128" s="12"/>
      <c r="B128" s="203"/>
      <c r="C128" s="204"/>
      <c r="D128" s="205" t="s">
        <v>75</v>
      </c>
      <c r="E128" s="217" t="s">
        <v>84</v>
      </c>
      <c r="F128" s="217" t="s">
        <v>153</v>
      </c>
      <c r="G128" s="204"/>
      <c r="H128" s="204"/>
      <c r="I128" s="207"/>
      <c r="J128" s="218">
        <f>BK128</f>
        <v>0</v>
      </c>
      <c r="K128" s="204"/>
      <c r="L128" s="209"/>
      <c r="M128" s="210"/>
      <c r="N128" s="211"/>
      <c r="O128" s="211"/>
      <c r="P128" s="212">
        <f>SUM(P129:P212)</f>
        <v>0</v>
      </c>
      <c r="Q128" s="211"/>
      <c r="R128" s="212">
        <f>SUM(R129:R212)</f>
        <v>6.104976</v>
      </c>
      <c r="S128" s="211"/>
      <c r="T128" s="213">
        <f>SUM(T129:T212)</f>
        <v>0</v>
      </c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R128" s="214" t="s">
        <v>84</v>
      </c>
      <c r="AT128" s="215" t="s">
        <v>75</v>
      </c>
      <c r="AU128" s="215" t="s">
        <v>84</v>
      </c>
      <c r="AY128" s="214" t="s">
        <v>152</v>
      </c>
      <c r="BK128" s="216">
        <f>SUM(BK129:BK212)</f>
        <v>0</v>
      </c>
    </row>
    <row r="129" spans="1:65" s="2" customFormat="1" ht="21.75" customHeight="1">
      <c r="A129" s="38"/>
      <c r="B129" s="39"/>
      <c r="C129" s="219" t="s">
        <v>84</v>
      </c>
      <c r="D129" s="219" t="s">
        <v>154</v>
      </c>
      <c r="E129" s="220" t="s">
        <v>700</v>
      </c>
      <c r="F129" s="221" t="s">
        <v>701</v>
      </c>
      <c r="G129" s="222" t="s">
        <v>348</v>
      </c>
      <c r="H129" s="223">
        <v>7</v>
      </c>
      <c r="I129" s="224"/>
      <c r="J129" s="225">
        <f>ROUND(I129*H129,2)</f>
        <v>0</v>
      </c>
      <c r="K129" s="221" t="s">
        <v>158</v>
      </c>
      <c r="L129" s="44"/>
      <c r="M129" s="226" t="s">
        <v>1</v>
      </c>
      <c r="N129" s="227" t="s">
        <v>41</v>
      </c>
      <c r="O129" s="91"/>
      <c r="P129" s="228">
        <f>O129*H129</f>
        <v>0</v>
      </c>
      <c r="Q129" s="228">
        <v>0</v>
      </c>
      <c r="R129" s="228">
        <f>Q129*H129</f>
        <v>0</v>
      </c>
      <c r="S129" s="228">
        <v>0</v>
      </c>
      <c r="T129" s="229">
        <f>S129*H129</f>
        <v>0</v>
      </c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R129" s="230" t="s">
        <v>159</v>
      </c>
      <c r="AT129" s="230" t="s">
        <v>154</v>
      </c>
      <c r="AU129" s="230" t="s">
        <v>86</v>
      </c>
      <c r="AY129" s="17" t="s">
        <v>152</v>
      </c>
      <c r="BE129" s="231">
        <f>IF(N129="základní",J129,0)</f>
        <v>0</v>
      </c>
      <c r="BF129" s="231">
        <f>IF(N129="snížená",J129,0)</f>
        <v>0</v>
      </c>
      <c r="BG129" s="231">
        <f>IF(N129="zákl. přenesená",J129,0)</f>
        <v>0</v>
      </c>
      <c r="BH129" s="231">
        <f>IF(N129="sníž. přenesená",J129,0)</f>
        <v>0</v>
      </c>
      <c r="BI129" s="231">
        <f>IF(N129="nulová",J129,0)</f>
        <v>0</v>
      </c>
      <c r="BJ129" s="17" t="s">
        <v>84</v>
      </c>
      <c r="BK129" s="231">
        <f>ROUND(I129*H129,2)</f>
        <v>0</v>
      </c>
      <c r="BL129" s="17" t="s">
        <v>159</v>
      </c>
      <c r="BM129" s="230" t="s">
        <v>702</v>
      </c>
    </row>
    <row r="130" spans="1:65" s="2" customFormat="1" ht="21.75" customHeight="1">
      <c r="A130" s="38"/>
      <c r="B130" s="39"/>
      <c r="C130" s="219" t="s">
        <v>86</v>
      </c>
      <c r="D130" s="219" t="s">
        <v>154</v>
      </c>
      <c r="E130" s="220" t="s">
        <v>703</v>
      </c>
      <c r="F130" s="221" t="s">
        <v>704</v>
      </c>
      <c r="G130" s="222" t="s">
        <v>348</v>
      </c>
      <c r="H130" s="223">
        <v>3</v>
      </c>
      <c r="I130" s="224"/>
      <c r="J130" s="225">
        <f>ROUND(I130*H130,2)</f>
        <v>0</v>
      </c>
      <c r="K130" s="221" t="s">
        <v>158</v>
      </c>
      <c r="L130" s="44"/>
      <c r="M130" s="226" t="s">
        <v>1</v>
      </c>
      <c r="N130" s="227" t="s">
        <v>41</v>
      </c>
      <c r="O130" s="91"/>
      <c r="P130" s="228">
        <f>O130*H130</f>
        <v>0</v>
      </c>
      <c r="Q130" s="228">
        <v>0</v>
      </c>
      <c r="R130" s="228">
        <f>Q130*H130</f>
        <v>0</v>
      </c>
      <c r="S130" s="228">
        <v>0</v>
      </c>
      <c r="T130" s="229">
        <f>S130*H130</f>
        <v>0</v>
      </c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R130" s="230" t="s">
        <v>159</v>
      </c>
      <c r="AT130" s="230" t="s">
        <v>154</v>
      </c>
      <c r="AU130" s="230" t="s">
        <v>86</v>
      </c>
      <c r="AY130" s="17" t="s">
        <v>152</v>
      </c>
      <c r="BE130" s="231">
        <f>IF(N130="základní",J130,0)</f>
        <v>0</v>
      </c>
      <c r="BF130" s="231">
        <f>IF(N130="snížená",J130,0)</f>
        <v>0</v>
      </c>
      <c r="BG130" s="231">
        <f>IF(N130="zákl. přenesená",J130,0)</f>
        <v>0</v>
      </c>
      <c r="BH130" s="231">
        <f>IF(N130="sníž. přenesená",J130,0)</f>
        <v>0</v>
      </c>
      <c r="BI130" s="231">
        <f>IF(N130="nulová",J130,0)</f>
        <v>0</v>
      </c>
      <c r="BJ130" s="17" t="s">
        <v>84</v>
      </c>
      <c r="BK130" s="231">
        <f>ROUND(I130*H130,2)</f>
        <v>0</v>
      </c>
      <c r="BL130" s="17" t="s">
        <v>159</v>
      </c>
      <c r="BM130" s="230" t="s">
        <v>705</v>
      </c>
    </row>
    <row r="131" spans="1:51" s="13" customFormat="1" ht="12">
      <c r="A131" s="13"/>
      <c r="B131" s="232"/>
      <c r="C131" s="233"/>
      <c r="D131" s="234" t="s">
        <v>182</v>
      </c>
      <c r="E131" s="235" t="s">
        <v>1</v>
      </c>
      <c r="F131" s="236" t="s">
        <v>706</v>
      </c>
      <c r="G131" s="233"/>
      <c r="H131" s="237">
        <v>3</v>
      </c>
      <c r="I131" s="238"/>
      <c r="J131" s="233"/>
      <c r="K131" s="233"/>
      <c r="L131" s="239"/>
      <c r="M131" s="240"/>
      <c r="N131" s="241"/>
      <c r="O131" s="241"/>
      <c r="P131" s="241"/>
      <c r="Q131" s="241"/>
      <c r="R131" s="241"/>
      <c r="S131" s="241"/>
      <c r="T131" s="242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243" t="s">
        <v>182</v>
      </c>
      <c r="AU131" s="243" t="s">
        <v>86</v>
      </c>
      <c r="AV131" s="13" t="s">
        <v>86</v>
      </c>
      <c r="AW131" s="13" t="s">
        <v>32</v>
      </c>
      <c r="AX131" s="13" t="s">
        <v>84</v>
      </c>
      <c r="AY131" s="243" t="s">
        <v>152</v>
      </c>
    </row>
    <row r="132" spans="1:65" s="2" customFormat="1" ht="24.15" customHeight="1">
      <c r="A132" s="38"/>
      <c r="B132" s="39"/>
      <c r="C132" s="219" t="s">
        <v>112</v>
      </c>
      <c r="D132" s="219" t="s">
        <v>154</v>
      </c>
      <c r="E132" s="220" t="s">
        <v>707</v>
      </c>
      <c r="F132" s="221" t="s">
        <v>708</v>
      </c>
      <c r="G132" s="222" t="s">
        <v>348</v>
      </c>
      <c r="H132" s="223">
        <v>7</v>
      </c>
      <c r="I132" s="224"/>
      <c r="J132" s="225">
        <f>ROUND(I132*H132,2)</f>
        <v>0</v>
      </c>
      <c r="K132" s="221" t="s">
        <v>158</v>
      </c>
      <c r="L132" s="44"/>
      <c r="M132" s="226" t="s">
        <v>1</v>
      </c>
      <c r="N132" s="227" t="s">
        <v>41</v>
      </c>
      <c r="O132" s="91"/>
      <c r="P132" s="228">
        <f>O132*H132</f>
        <v>0</v>
      </c>
      <c r="Q132" s="228">
        <v>0</v>
      </c>
      <c r="R132" s="228">
        <f>Q132*H132</f>
        <v>0</v>
      </c>
      <c r="S132" s="228">
        <v>0</v>
      </c>
      <c r="T132" s="229">
        <f>S132*H132</f>
        <v>0</v>
      </c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R132" s="230" t="s">
        <v>159</v>
      </c>
      <c r="AT132" s="230" t="s">
        <v>154</v>
      </c>
      <c r="AU132" s="230" t="s">
        <v>86</v>
      </c>
      <c r="AY132" s="17" t="s">
        <v>152</v>
      </c>
      <c r="BE132" s="231">
        <f>IF(N132="základní",J132,0)</f>
        <v>0</v>
      </c>
      <c r="BF132" s="231">
        <f>IF(N132="snížená",J132,0)</f>
        <v>0</v>
      </c>
      <c r="BG132" s="231">
        <f>IF(N132="zákl. přenesená",J132,0)</f>
        <v>0</v>
      </c>
      <c r="BH132" s="231">
        <f>IF(N132="sníž. přenesená",J132,0)</f>
        <v>0</v>
      </c>
      <c r="BI132" s="231">
        <f>IF(N132="nulová",J132,0)</f>
        <v>0</v>
      </c>
      <c r="BJ132" s="17" t="s">
        <v>84</v>
      </c>
      <c r="BK132" s="231">
        <f>ROUND(I132*H132,2)</f>
        <v>0</v>
      </c>
      <c r="BL132" s="17" t="s">
        <v>159</v>
      </c>
      <c r="BM132" s="230" t="s">
        <v>709</v>
      </c>
    </row>
    <row r="133" spans="1:65" s="2" customFormat="1" ht="24.15" customHeight="1">
      <c r="A133" s="38"/>
      <c r="B133" s="39"/>
      <c r="C133" s="219" t="s">
        <v>159</v>
      </c>
      <c r="D133" s="219" t="s">
        <v>154</v>
      </c>
      <c r="E133" s="220" t="s">
        <v>710</v>
      </c>
      <c r="F133" s="221" t="s">
        <v>711</v>
      </c>
      <c r="G133" s="222" t="s">
        <v>348</v>
      </c>
      <c r="H133" s="223">
        <v>1</v>
      </c>
      <c r="I133" s="224"/>
      <c r="J133" s="225">
        <f>ROUND(I133*H133,2)</f>
        <v>0</v>
      </c>
      <c r="K133" s="221" t="s">
        <v>158</v>
      </c>
      <c r="L133" s="44"/>
      <c r="M133" s="226" t="s">
        <v>1</v>
      </c>
      <c r="N133" s="227" t="s">
        <v>41</v>
      </c>
      <c r="O133" s="91"/>
      <c r="P133" s="228">
        <f>O133*H133</f>
        <v>0</v>
      </c>
      <c r="Q133" s="228">
        <v>0</v>
      </c>
      <c r="R133" s="228">
        <f>Q133*H133</f>
        <v>0</v>
      </c>
      <c r="S133" s="228">
        <v>0</v>
      </c>
      <c r="T133" s="229">
        <f>S133*H133</f>
        <v>0</v>
      </c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R133" s="230" t="s">
        <v>159</v>
      </c>
      <c r="AT133" s="230" t="s">
        <v>154</v>
      </c>
      <c r="AU133" s="230" t="s">
        <v>86</v>
      </c>
      <c r="AY133" s="17" t="s">
        <v>152</v>
      </c>
      <c r="BE133" s="231">
        <f>IF(N133="základní",J133,0)</f>
        <v>0</v>
      </c>
      <c r="BF133" s="231">
        <f>IF(N133="snížená",J133,0)</f>
        <v>0</v>
      </c>
      <c r="BG133" s="231">
        <f>IF(N133="zákl. přenesená",J133,0)</f>
        <v>0</v>
      </c>
      <c r="BH133" s="231">
        <f>IF(N133="sníž. přenesená",J133,0)</f>
        <v>0</v>
      </c>
      <c r="BI133" s="231">
        <f>IF(N133="nulová",J133,0)</f>
        <v>0</v>
      </c>
      <c r="BJ133" s="17" t="s">
        <v>84</v>
      </c>
      <c r="BK133" s="231">
        <f>ROUND(I133*H133,2)</f>
        <v>0</v>
      </c>
      <c r="BL133" s="17" t="s">
        <v>159</v>
      </c>
      <c r="BM133" s="230" t="s">
        <v>712</v>
      </c>
    </row>
    <row r="134" spans="1:65" s="2" customFormat="1" ht="24.15" customHeight="1">
      <c r="A134" s="38"/>
      <c r="B134" s="39"/>
      <c r="C134" s="219" t="s">
        <v>170</v>
      </c>
      <c r="D134" s="219" t="s">
        <v>154</v>
      </c>
      <c r="E134" s="220" t="s">
        <v>713</v>
      </c>
      <c r="F134" s="221" t="s">
        <v>714</v>
      </c>
      <c r="G134" s="222" t="s">
        <v>348</v>
      </c>
      <c r="H134" s="223">
        <v>1</v>
      </c>
      <c r="I134" s="224"/>
      <c r="J134" s="225">
        <f>ROUND(I134*H134,2)</f>
        <v>0</v>
      </c>
      <c r="K134" s="221" t="s">
        <v>158</v>
      </c>
      <c r="L134" s="44"/>
      <c r="M134" s="226" t="s">
        <v>1</v>
      </c>
      <c r="N134" s="227" t="s">
        <v>41</v>
      </c>
      <c r="O134" s="91"/>
      <c r="P134" s="228">
        <f>O134*H134</f>
        <v>0</v>
      </c>
      <c r="Q134" s="228">
        <v>0</v>
      </c>
      <c r="R134" s="228">
        <f>Q134*H134</f>
        <v>0</v>
      </c>
      <c r="S134" s="228">
        <v>0</v>
      </c>
      <c r="T134" s="229">
        <f>S134*H134</f>
        <v>0</v>
      </c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R134" s="230" t="s">
        <v>159</v>
      </c>
      <c r="AT134" s="230" t="s">
        <v>154</v>
      </c>
      <c r="AU134" s="230" t="s">
        <v>86</v>
      </c>
      <c r="AY134" s="17" t="s">
        <v>152</v>
      </c>
      <c r="BE134" s="231">
        <f>IF(N134="základní",J134,0)</f>
        <v>0</v>
      </c>
      <c r="BF134" s="231">
        <f>IF(N134="snížená",J134,0)</f>
        <v>0</v>
      </c>
      <c r="BG134" s="231">
        <f>IF(N134="zákl. přenesená",J134,0)</f>
        <v>0</v>
      </c>
      <c r="BH134" s="231">
        <f>IF(N134="sníž. přenesená",J134,0)</f>
        <v>0</v>
      </c>
      <c r="BI134" s="231">
        <f>IF(N134="nulová",J134,0)</f>
        <v>0</v>
      </c>
      <c r="BJ134" s="17" t="s">
        <v>84</v>
      </c>
      <c r="BK134" s="231">
        <f>ROUND(I134*H134,2)</f>
        <v>0</v>
      </c>
      <c r="BL134" s="17" t="s">
        <v>159</v>
      </c>
      <c r="BM134" s="230" t="s">
        <v>715</v>
      </c>
    </row>
    <row r="135" spans="1:51" s="13" customFormat="1" ht="12">
      <c r="A135" s="13"/>
      <c r="B135" s="232"/>
      <c r="C135" s="233"/>
      <c r="D135" s="234" t="s">
        <v>182</v>
      </c>
      <c r="E135" s="235" t="s">
        <v>1</v>
      </c>
      <c r="F135" s="236" t="s">
        <v>716</v>
      </c>
      <c r="G135" s="233"/>
      <c r="H135" s="237">
        <v>1</v>
      </c>
      <c r="I135" s="238"/>
      <c r="J135" s="233"/>
      <c r="K135" s="233"/>
      <c r="L135" s="239"/>
      <c r="M135" s="240"/>
      <c r="N135" s="241"/>
      <c r="O135" s="241"/>
      <c r="P135" s="241"/>
      <c r="Q135" s="241"/>
      <c r="R135" s="241"/>
      <c r="S135" s="241"/>
      <c r="T135" s="242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43" t="s">
        <v>182</v>
      </c>
      <c r="AU135" s="243" t="s">
        <v>86</v>
      </c>
      <c r="AV135" s="13" t="s">
        <v>86</v>
      </c>
      <c r="AW135" s="13" t="s">
        <v>32</v>
      </c>
      <c r="AX135" s="13" t="s">
        <v>84</v>
      </c>
      <c r="AY135" s="243" t="s">
        <v>152</v>
      </c>
    </row>
    <row r="136" spans="1:65" s="2" customFormat="1" ht="16.5" customHeight="1">
      <c r="A136" s="38"/>
      <c r="B136" s="39"/>
      <c r="C136" s="219" t="s">
        <v>174</v>
      </c>
      <c r="D136" s="219" t="s">
        <v>154</v>
      </c>
      <c r="E136" s="220" t="s">
        <v>717</v>
      </c>
      <c r="F136" s="221" t="s">
        <v>718</v>
      </c>
      <c r="G136" s="222" t="s">
        <v>348</v>
      </c>
      <c r="H136" s="223">
        <v>10</v>
      </c>
      <c r="I136" s="224"/>
      <c r="J136" s="225">
        <f>ROUND(I136*H136,2)</f>
        <v>0</v>
      </c>
      <c r="K136" s="221" t="s">
        <v>158</v>
      </c>
      <c r="L136" s="44"/>
      <c r="M136" s="226" t="s">
        <v>1</v>
      </c>
      <c r="N136" s="227" t="s">
        <v>41</v>
      </c>
      <c r="O136" s="91"/>
      <c r="P136" s="228">
        <f>O136*H136</f>
        <v>0</v>
      </c>
      <c r="Q136" s="228">
        <v>0</v>
      </c>
      <c r="R136" s="228">
        <f>Q136*H136</f>
        <v>0</v>
      </c>
      <c r="S136" s="228">
        <v>0</v>
      </c>
      <c r="T136" s="229">
        <f>S136*H136</f>
        <v>0</v>
      </c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R136" s="230" t="s">
        <v>159</v>
      </c>
      <c r="AT136" s="230" t="s">
        <v>154</v>
      </c>
      <c r="AU136" s="230" t="s">
        <v>86</v>
      </c>
      <c r="AY136" s="17" t="s">
        <v>152</v>
      </c>
      <c r="BE136" s="231">
        <f>IF(N136="základní",J136,0)</f>
        <v>0</v>
      </c>
      <c r="BF136" s="231">
        <f>IF(N136="snížená",J136,0)</f>
        <v>0</v>
      </c>
      <c r="BG136" s="231">
        <f>IF(N136="zákl. přenesená",J136,0)</f>
        <v>0</v>
      </c>
      <c r="BH136" s="231">
        <f>IF(N136="sníž. přenesená",J136,0)</f>
        <v>0</v>
      </c>
      <c r="BI136" s="231">
        <f>IF(N136="nulová",J136,0)</f>
        <v>0</v>
      </c>
      <c r="BJ136" s="17" t="s">
        <v>84</v>
      </c>
      <c r="BK136" s="231">
        <f>ROUND(I136*H136,2)</f>
        <v>0</v>
      </c>
      <c r="BL136" s="17" t="s">
        <v>159</v>
      </c>
      <c r="BM136" s="230" t="s">
        <v>719</v>
      </c>
    </row>
    <row r="137" spans="1:51" s="13" customFormat="1" ht="12">
      <c r="A137" s="13"/>
      <c r="B137" s="232"/>
      <c r="C137" s="233"/>
      <c r="D137" s="234" t="s">
        <v>182</v>
      </c>
      <c r="E137" s="235" t="s">
        <v>1</v>
      </c>
      <c r="F137" s="236" t="s">
        <v>720</v>
      </c>
      <c r="G137" s="233"/>
      <c r="H137" s="237">
        <v>10</v>
      </c>
      <c r="I137" s="238"/>
      <c r="J137" s="233"/>
      <c r="K137" s="233"/>
      <c r="L137" s="239"/>
      <c r="M137" s="240"/>
      <c r="N137" s="241"/>
      <c r="O137" s="241"/>
      <c r="P137" s="241"/>
      <c r="Q137" s="241"/>
      <c r="R137" s="241"/>
      <c r="S137" s="241"/>
      <c r="T137" s="242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43" t="s">
        <v>182</v>
      </c>
      <c r="AU137" s="243" t="s">
        <v>86</v>
      </c>
      <c r="AV137" s="13" t="s">
        <v>86</v>
      </c>
      <c r="AW137" s="13" t="s">
        <v>32</v>
      </c>
      <c r="AX137" s="13" t="s">
        <v>84</v>
      </c>
      <c r="AY137" s="243" t="s">
        <v>152</v>
      </c>
    </row>
    <row r="138" spans="1:65" s="2" customFormat="1" ht="24.15" customHeight="1">
      <c r="A138" s="38"/>
      <c r="B138" s="39"/>
      <c r="C138" s="219" t="s">
        <v>178</v>
      </c>
      <c r="D138" s="219" t="s">
        <v>154</v>
      </c>
      <c r="E138" s="220" t="s">
        <v>721</v>
      </c>
      <c r="F138" s="221" t="s">
        <v>722</v>
      </c>
      <c r="G138" s="222" t="s">
        <v>157</v>
      </c>
      <c r="H138" s="223">
        <v>7</v>
      </c>
      <c r="I138" s="224"/>
      <c r="J138" s="225">
        <f>ROUND(I138*H138,2)</f>
        <v>0</v>
      </c>
      <c r="K138" s="221" t="s">
        <v>158</v>
      </c>
      <c r="L138" s="44"/>
      <c r="M138" s="226" t="s">
        <v>1</v>
      </c>
      <c r="N138" s="227" t="s">
        <v>41</v>
      </c>
      <c r="O138" s="91"/>
      <c r="P138" s="228">
        <f>O138*H138</f>
        <v>0</v>
      </c>
      <c r="Q138" s="228">
        <v>0</v>
      </c>
      <c r="R138" s="228">
        <f>Q138*H138</f>
        <v>0</v>
      </c>
      <c r="S138" s="228">
        <v>0</v>
      </c>
      <c r="T138" s="229">
        <f>S138*H138</f>
        <v>0</v>
      </c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R138" s="230" t="s">
        <v>159</v>
      </c>
      <c r="AT138" s="230" t="s">
        <v>154</v>
      </c>
      <c r="AU138" s="230" t="s">
        <v>86</v>
      </c>
      <c r="AY138" s="17" t="s">
        <v>152</v>
      </c>
      <c r="BE138" s="231">
        <f>IF(N138="základní",J138,0)</f>
        <v>0</v>
      </c>
      <c r="BF138" s="231">
        <f>IF(N138="snížená",J138,0)</f>
        <v>0</v>
      </c>
      <c r="BG138" s="231">
        <f>IF(N138="zákl. přenesená",J138,0)</f>
        <v>0</v>
      </c>
      <c r="BH138" s="231">
        <f>IF(N138="sníž. přenesená",J138,0)</f>
        <v>0</v>
      </c>
      <c r="BI138" s="231">
        <f>IF(N138="nulová",J138,0)</f>
        <v>0</v>
      </c>
      <c r="BJ138" s="17" t="s">
        <v>84</v>
      </c>
      <c r="BK138" s="231">
        <f>ROUND(I138*H138,2)</f>
        <v>0</v>
      </c>
      <c r="BL138" s="17" t="s">
        <v>159</v>
      </c>
      <c r="BM138" s="230" t="s">
        <v>723</v>
      </c>
    </row>
    <row r="139" spans="1:51" s="13" customFormat="1" ht="12">
      <c r="A139" s="13"/>
      <c r="B139" s="232"/>
      <c r="C139" s="233"/>
      <c r="D139" s="234" t="s">
        <v>182</v>
      </c>
      <c r="E139" s="235" t="s">
        <v>1</v>
      </c>
      <c r="F139" s="236" t="s">
        <v>724</v>
      </c>
      <c r="G139" s="233"/>
      <c r="H139" s="237">
        <v>7</v>
      </c>
      <c r="I139" s="238"/>
      <c r="J139" s="233"/>
      <c r="K139" s="233"/>
      <c r="L139" s="239"/>
      <c r="M139" s="240"/>
      <c r="N139" s="241"/>
      <c r="O139" s="241"/>
      <c r="P139" s="241"/>
      <c r="Q139" s="241"/>
      <c r="R139" s="241"/>
      <c r="S139" s="241"/>
      <c r="T139" s="242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43" t="s">
        <v>182</v>
      </c>
      <c r="AU139" s="243" t="s">
        <v>86</v>
      </c>
      <c r="AV139" s="13" t="s">
        <v>86</v>
      </c>
      <c r="AW139" s="13" t="s">
        <v>32</v>
      </c>
      <c r="AX139" s="13" t="s">
        <v>84</v>
      </c>
      <c r="AY139" s="243" t="s">
        <v>152</v>
      </c>
    </row>
    <row r="140" spans="1:65" s="2" customFormat="1" ht="24.15" customHeight="1">
      <c r="A140" s="38"/>
      <c r="B140" s="39"/>
      <c r="C140" s="219" t="s">
        <v>184</v>
      </c>
      <c r="D140" s="219" t="s">
        <v>154</v>
      </c>
      <c r="E140" s="220" t="s">
        <v>725</v>
      </c>
      <c r="F140" s="221" t="s">
        <v>726</v>
      </c>
      <c r="G140" s="222" t="s">
        <v>157</v>
      </c>
      <c r="H140" s="223">
        <v>4.5</v>
      </c>
      <c r="I140" s="224"/>
      <c r="J140" s="225">
        <f>ROUND(I140*H140,2)</f>
        <v>0</v>
      </c>
      <c r="K140" s="221" t="s">
        <v>158</v>
      </c>
      <c r="L140" s="44"/>
      <c r="M140" s="226" t="s">
        <v>1</v>
      </c>
      <c r="N140" s="227" t="s">
        <v>41</v>
      </c>
      <c r="O140" s="91"/>
      <c r="P140" s="228">
        <f>O140*H140</f>
        <v>0</v>
      </c>
      <c r="Q140" s="228">
        <v>0</v>
      </c>
      <c r="R140" s="228">
        <f>Q140*H140</f>
        <v>0</v>
      </c>
      <c r="S140" s="228">
        <v>0</v>
      </c>
      <c r="T140" s="229">
        <f>S140*H140</f>
        <v>0</v>
      </c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R140" s="230" t="s">
        <v>159</v>
      </c>
      <c r="AT140" s="230" t="s">
        <v>154</v>
      </c>
      <c r="AU140" s="230" t="s">
        <v>86</v>
      </c>
      <c r="AY140" s="17" t="s">
        <v>152</v>
      </c>
      <c r="BE140" s="231">
        <f>IF(N140="základní",J140,0)</f>
        <v>0</v>
      </c>
      <c r="BF140" s="231">
        <f>IF(N140="snížená",J140,0)</f>
        <v>0</v>
      </c>
      <c r="BG140" s="231">
        <f>IF(N140="zákl. přenesená",J140,0)</f>
        <v>0</v>
      </c>
      <c r="BH140" s="231">
        <f>IF(N140="sníž. přenesená",J140,0)</f>
        <v>0</v>
      </c>
      <c r="BI140" s="231">
        <f>IF(N140="nulová",J140,0)</f>
        <v>0</v>
      </c>
      <c r="BJ140" s="17" t="s">
        <v>84</v>
      </c>
      <c r="BK140" s="231">
        <f>ROUND(I140*H140,2)</f>
        <v>0</v>
      </c>
      <c r="BL140" s="17" t="s">
        <v>159</v>
      </c>
      <c r="BM140" s="230" t="s">
        <v>727</v>
      </c>
    </row>
    <row r="141" spans="1:51" s="13" customFormat="1" ht="12">
      <c r="A141" s="13"/>
      <c r="B141" s="232"/>
      <c r="C141" s="233"/>
      <c r="D141" s="234" t="s">
        <v>182</v>
      </c>
      <c r="E141" s="235" t="s">
        <v>1</v>
      </c>
      <c r="F141" s="236" t="s">
        <v>728</v>
      </c>
      <c r="G141" s="233"/>
      <c r="H141" s="237">
        <v>4.5</v>
      </c>
      <c r="I141" s="238"/>
      <c r="J141" s="233"/>
      <c r="K141" s="233"/>
      <c r="L141" s="239"/>
      <c r="M141" s="240"/>
      <c r="N141" s="241"/>
      <c r="O141" s="241"/>
      <c r="P141" s="241"/>
      <c r="Q141" s="241"/>
      <c r="R141" s="241"/>
      <c r="S141" s="241"/>
      <c r="T141" s="242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43" t="s">
        <v>182</v>
      </c>
      <c r="AU141" s="243" t="s">
        <v>86</v>
      </c>
      <c r="AV141" s="13" t="s">
        <v>86</v>
      </c>
      <c r="AW141" s="13" t="s">
        <v>32</v>
      </c>
      <c r="AX141" s="13" t="s">
        <v>84</v>
      </c>
      <c r="AY141" s="243" t="s">
        <v>152</v>
      </c>
    </row>
    <row r="142" spans="1:65" s="2" customFormat="1" ht="24.15" customHeight="1">
      <c r="A142" s="38"/>
      <c r="B142" s="39"/>
      <c r="C142" s="219" t="s">
        <v>189</v>
      </c>
      <c r="D142" s="219" t="s">
        <v>154</v>
      </c>
      <c r="E142" s="220" t="s">
        <v>195</v>
      </c>
      <c r="F142" s="221" t="s">
        <v>196</v>
      </c>
      <c r="G142" s="222" t="s">
        <v>187</v>
      </c>
      <c r="H142" s="223">
        <v>70</v>
      </c>
      <c r="I142" s="224"/>
      <c r="J142" s="225">
        <f>ROUND(I142*H142,2)</f>
        <v>0</v>
      </c>
      <c r="K142" s="221" t="s">
        <v>158</v>
      </c>
      <c r="L142" s="44"/>
      <c r="M142" s="226" t="s">
        <v>1</v>
      </c>
      <c r="N142" s="227" t="s">
        <v>41</v>
      </c>
      <c r="O142" s="91"/>
      <c r="P142" s="228">
        <f>O142*H142</f>
        <v>0</v>
      </c>
      <c r="Q142" s="228">
        <v>0.00014</v>
      </c>
      <c r="R142" s="228">
        <f>Q142*H142</f>
        <v>0.0098</v>
      </c>
      <c r="S142" s="228">
        <v>0</v>
      </c>
      <c r="T142" s="229">
        <f>S142*H142</f>
        <v>0</v>
      </c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R142" s="230" t="s">
        <v>159</v>
      </c>
      <c r="AT142" s="230" t="s">
        <v>154</v>
      </c>
      <c r="AU142" s="230" t="s">
        <v>86</v>
      </c>
      <c r="AY142" s="17" t="s">
        <v>152</v>
      </c>
      <c r="BE142" s="231">
        <f>IF(N142="základní",J142,0)</f>
        <v>0</v>
      </c>
      <c r="BF142" s="231">
        <f>IF(N142="snížená",J142,0)</f>
        <v>0</v>
      </c>
      <c r="BG142" s="231">
        <f>IF(N142="zákl. přenesená",J142,0)</f>
        <v>0</v>
      </c>
      <c r="BH142" s="231">
        <f>IF(N142="sníž. přenesená",J142,0)</f>
        <v>0</v>
      </c>
      <c r="BI142" s="231">
        <f>IF(N142="nulová",J142,0)</f>
        <v>0</v>
      </c>
      <c r="BJ142" s="17" t="s">
        <v>84</v>
      </c>
      <c r="BK142" s="231">
        <f>ROUND(I142*H142,2)</f>
        <v>0</v>
      </c>
      <c r="BL142" s="17" t="s">
        <v>159</v>
      </c>
      <c r="BM142" s="230" t="s">
        <v>729</v>
      </c>
    </row>
    <row r="143" spans="1:65" s="2" customFormat="1" ht="24.15" customHeight="1">
      <c r="A143" s="38"/>
      <c r="B143" s="39"/>
      <c r="C143" s="219" t="s">
        <v>194</v>
      </c>
      <c r="D143" s="219" t="s">
        <v>154</v>
      </c>
      <c r="E143" s="220" t="s">
        <v>199</v>
      </c>
      <c r="F143" s="221" t="s">
        <v>200</v>
      </c>
      <c r="G143" s="222" t="s">
        <v>187</v>
      </c>
      <c r="H143" s="223">
        <v>70</v>
      </c>
      <c r="I143" s="224"/>
      <c r="J143" s="225">
        <f>ROUND(I143*H143,2)</f>
        <v>0</v>
      </c>
      <c r="K143" s="221" t="s">
        <v>158</v>
      </c>
      <c r="L143" s="44"/>
      <c r="M143" s="226" t="s">
        <v>1</v>
      </c>
      <c r="N143" s="227" t="s">
        <v>41</v>
      </c>
      <c r="O143" s="91"/>
      <c r="P143" s="228">
        <f>O143*H143</f>
        <v>0</v>
      </c>
      <c r="Q143" s="228">
        <v>0</v>
      </c>
      <c r="R143" s="228">
        <f>Q143*H143</f>
        <v>0</v>
      </c>
      <c r="S143" s="228">
        <v>0</v>
      </c>
      <c r="T143" s="229">
        <f>S143*H143</f>
        <v>0</v>
      </c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R143" s="230" t="s">
        <v>159</v>
      </c>
      <c r="AT143" s="230" t="s">
        <v>154</v>
      </c>
      <c r="AU143" s="230" t="s">
        <v>86</v>
      </c>
      <c r="AY143" s="17" t="s">
        <v>152</v>
      </c>
      <c r="BE143" s="231">
        <f>IF(N143="základní",J143,0)</f>
        <v>0</v>
      </c>
      <c r="BF143" s="231">
        <f>IF(N143="snížená",J143,0)</f>
        <v>0</v>
      </c>
      <c r="BG143" s="231">
        <f>IF(N143="zákl. přenesená",J143,0)</f>
        <v>0</v>
      </c>
      <c r="BH143" s="231">
        <f>IF(N143="sníž. přenesená",J143,0)</f>
        <v>0</v>
      </c>
      <c r="BI143" s="231">
        <f>IF(N143="nulová",J143,0)</f>
        <v>0</v>
      </c>
      <c r="BJ143" s="17" t="s">
        <v>84</v>
      </c>
      <c r="BK143" s="231">
        <f>ROUND(I143*H143,2)</f>
        <v>0</v>
      </c>
      <c r="BL143" s="17" t="s">
        <v>159</v>
      </c>
      <c r="BM143" s="230" t="s">
        <v>730</v>
      </c>
    </row>
    <row r="144" spans="1:65" s="2" customFormat="1" ht="24.15" customHeight="1">
      <c r="A144" s="38"/>
      <c r="B144" s="39"/>
      <c r="C144" s="219" t="s">
        <v>198</v>
      </c>
      <c r="D144" s="219" t="s">
        <v>154</v>
      </c>
      <c r="E144" s="220" t="s">
        <v>202</v>
      </c>
      <c r="F144" s="221" t="s">
        <v>203</v>
      </c>
      <c r="G144" s="222" t="s">
        <v>157</v>
      </c>
      <c r="H144" s="223">
        <v>180</v>
      </c>
      <c r="I144" s="224"/>
      <c r="J144" s="225">
        <f>ROUND(I144*H144,2)</f>
        <v>0</v>
      </c>
      <c r="K144" s="221" t="s">
        <v>158</v>
      </c>
      <c r="L144" s="44"/>
      <c r="M144" s="226" t="s">
        <v>1</v>
      </c>
      <c r="N144" s="227" t="s">
        <v>41</v>
      </c>
      <c r="O144" s="91"/>
      <c r="P144" s="228">
        <f>O144*H144</f>
        <v>0</v>
      </c>
      <c r="Q144" s="228">
        <v>0</v>
      </c>
      <c r="R144" s="228">
        <f>Q144*H144</f>
        <v>0</v>
      </c>
      <c r="S144" s="228">
        <v>0</v>
      </c>
      <c r="T144" s="229">
        <f>S144*H144</f>
        <v>0</v>
      </c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R144" s="230" t="s">
        <v>159</v>
      </c>
      <c r="AT144" s="230" t="s">
        <v>154</v>
      </c>
      <c r="AU144" s="230" t="s">
        <v>86</v>
      </c>
      <c r="AY144" s="17" t="s">
        <v>152</v>
      </c>
      <c r="BE144" s="231">
        <f>IF(N144="základní",J144,0)</f>
        <v>0</v>
      </c>
      <c r="BF144" s="231">
        <f>IF(N144="snížená",J144,0)</f>
        <v>0</v>
      </c>
      <c r="BG144" s="231">
        <f>IF(N144="zákl. přenesená",J144,0)</f>
        <v>0</v>
      </c>
      <c r="BH144" s="231">
        <f>IF(N144="sníž. přenesená",J144,0)</f>
        <v>0</v>
      </c>
      <c r="BI144" s="231">
        <f>IF(N144="nulová",J144,0)</f>
        <v>0</v>
      </c>
      <c r="BJ144" s="17" t="s">
        <v>84</v>
      </c>
      <c r="BK144" s="231">
        <f>ROUND(I144*H144,2)</f>
        <v>0</v>
      </c>
      <c r="BL144" s="17" t="s">
        <v>159</v>
      </c>
      <c r="BM144" s="230" t="s">
        <v>731</v>
      </c>
    </row>
    <row r="145" spans="1:51" s="13" customFormat="1" ht="12">
      <c r="A145" s="13"/>
      <c r="B145" s="232"/>
      <c r="C145" s="233"/>
      <c r="D145" s="234" t="s">
        <v>182</v>
      </c>
      <c r="E145" s="235" t="s">
        <v>100</v>
      </c>
      <c r="F145" s="236" t="s">
        <v>732</v>
      </c>
      <c r="G145" s="233"/>
      <c r="H145" s="237">
        <v>180</v>
      </c>
      <c r="I145" s="238"/>
      <c r="J145" s="233"/>
      <c r="K145" s="233"/>
      <c r="L145" s="239"/>
      <c r="M145" s="240"/>
      <c r="N145" s="241"/>
      <c r="O145" s="241"/>
      <c r="P145" s="241"/>
      <c r="Q145" s="241"/>
      <c r="R145" s="241"/>
      <c r="S145" s="241"/>
      <c r="T145" s="242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43" t="s">
        <v>182</v>
      </c>
      <c r="AU145" s="243" t="s">
        <v>86</v>
      </c>
      <c r="AV145" s="13" t="s">
        <v>86</v>
      </c>
      <c r="AW145" s="13" t="s">
        <v>32</v>
      </c>
      <c r="AX145" s="13" t="s">
        <v>84</v>
      </c>
      <c r="AY145" s="243" t="s">
        <v>152</v>
      </c>
    </row>
    <row r="146" spans="1:65" s="2" customFormat="1" ht="24.15" customHeight="1">
      <c r="A146" s="38"/>
      <c r="B146" s="39"/>
      <c r="C146" s="219" t="s">
        <v>8</v>
      </c>
      <c r="D146" s="219" t="s">
        <v>154</v>
      </c>
      <c r="E146" s="220" t="s">
        <v>733</v>
      </c>
      <c r="F146" s="221" t="s">
        <v>734</v>
      </c>
      <c r="G146" s="222" t="s">
        <v>157</v>
      </c>
      <c r="H146" s="223">
        <v>7</v>
      </c>
      <c r="I146" s="224"/>
      <c r="J146" s="225">
        <f>ROUND(I146*H146,2)</f>
        <v>0</v>
      </c>
      <c r="K146" s="221" t="s">
        <v>158</v>
      </c>
      <c r="L146" s="44"/>
      <c r="M146" s="226" t="s">
        <v>1</v>
      </c>
      <c r="N146" s="227" t="s">
        <v>41</v>
      </c>
      <c r="O146" s="91"/>
      <c r="P146" s="228">
        <f>O146*H146</f>
        <v>0</v>
      </c>
      <c r="Q146" s="228">
        <v>0</v>
      </c>
      <c r="R146" s="228">
        <f>Q146*H146</f>
        <v>0</v>
      </c>
      <c r="S146" s="228">
        <v>0</v>
      </c>
      <c r="T146" s="229">
        <f>S146*H146</f>
        <v>0</v>
      </c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R146" s="230" t="s">
        <v>159</v>
      </c>
      <c r="AT146" s="230" t="s">
        <v>154</v>
      </c>
      <c r="AU146" s="230" t="s">
        <v>86</v>
      </c>
      <c r="AY146" s="17" t="s">
        <v>152</v>
      </c>
      <c r="BE146" s="231">
        <f>IF(N146="základní",J146,0)</f>
        <v>0</v>
      </c>
      <c r="BF146" s="231">
        <f>IF(N146="snížená",J146,0)</f>
        <v>0</v>
      </c>
      <c r="BG146" s="231">
        <f>IF(N146="zákl. přenesená",J146,0)</f>
        <v>0</v>
      </c>
      <c r="BH146" s="231">
        <f>IF(N146="sníž. přenesená",J146,0)</f>
        <v>0</v>
      </c>
      <c r="BI146" s="231">
        <f>IF(N146="nulová",J146,0)</f>
        <v>0</v>
      </c>
      <c r="BJ146" s="17" t="s">
        <v>84</v>
      </c>
      <c r="BK146" s="231">
        <f>ROUND(I146*H146,2)</f>
        <v>0</v>
      </c>
      <c r="BL146" s="17" t="s">
        <v>159</v>
      </c>
      <c r="BM146" s="230" t="s">
        <v>735</v>
      </c>
    </row>
    <row r="147" spans="1:51" s="14" customFormat="1" ht="12">
      <c r="A147" s="14"/>
      <c r="B147" s="244"/>
      <c r="C147" s="245"/>
      <c r="D147" s="234" t="s">
        <v>182</v>
      </c>
      <c r="E147" s="246" t="s">
        <v>1</v>
      </c>
      <c r="F147" s="247" t="s">
        <v>736</v>
      </c>
      <c r="G147" s="245"/>
      <c r="H147" s="246" t="s">
        <v>1</v>
      </c>
      <c r="I147" s="248"/>
      <c r="J147" s="245"/>
      <c r="K147" s="245"/>
      <c r="L147" s="249"/>
      <c r="M147" s="250"/>
      <c r="N147" s="251"/>
      <c r="O147" s="251"/>
      <c r="P147" s="251"/>
      <c r="Q147" s="251"/>
      <c r="R147" s="251"/>
      <c r="S147" s="251"/>
      <c r="T147" s="252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T147" s="253" t="s">
        <v>182</v>
      </c>
      <c r="AU147" s="253" t="s">
        <v>86</v>
      </c>
      <c r="AV147" s="14" t="s">
        <v>84</v>
      </c>
      <c r="AW147" s="14" t="s">
        <v>32</v>
      </c>
      <c r="AX147" s="14" t="s">
        <v>76</v>
      </c>
      <c r="AY147" s="253" t="s">
        <v>152</v>
      </c>
    </row>
    <row r="148" spans="1:51" s="13" customFormat="1" ht="12">
      <c r="A148" s="13"/>
      <c r="B148" s="232"/>
      <c r="C148" s="233"/>
      <c r="D148" s="234" t="s">
        <v>182</v>
      </c>
      <c r="E148" s="235" t="s">
        <v>1</v>
      </c>
      <c r="F148" s="236" t="s">
        <v>178</v>
      </c>
      <c r="G148" s="233"/>
      <c r="H148" s="237">
        <v>7</v>
      </c>
      <c r="I148" s="238"/>
      <c r="J148" s="233"/>
      <c r="K148" s="233"/>
      <c r="L148" s="239"/>
      <c r="M148" s="240"/>
      <c r="N148" s="241"/>
      <c r="O148" s="241"/>
      <c r="P148" s="241"/>
      <c r="Q148" s="241"/>
      <c r="R148" s="241"/>
      <c r="S148" s="241"/>
      <c r="T148" s="242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43" t="s">
        <v>182</v>
      </c>
      <c r="AU148" s="243" t="s">
        <v>86</v>
      </c>
      <c r="AV148" s="13" t="s">
        <v>86</v>
      </c>
      <c r="AW148" s="13" t="s">
        <v>32</v>
      </c>
      <c r="AX148" s="13" t="s">
        <v>84</v>
      </c>
      <c r="AY148" s="243" t="s">
        <v>152</v>
      </c>
    </row>
    <row r="149" spans="1:65" s="2" customFormat="1" ht="24.15" customHeight="1">
      <c r="A149" s="38"/>
      <c r="B149" s="39"/>
      <c r="C149" s="219" t="s">
        <v>206</v>
      </c>
      <c r="D149" s="219" t="s">
        <v>154</v>
      </c>
      <c r="E149" s="220" t="s">
        <v>737</v>
      </c>
      <c r="F149" s="221" t="s">
        <v>738</v>
      </c>
      <c r="G149" s="222" t="s">
        <v>157</v>
      </c>
      <c r="H149" s="223">
        <v>4.5</v>
      </c>
      <c r="I149" s="224"/>
      <c r="J149" s="225">
        <f>ROUND(I149*H149,2)</f>
        <v>0</v>
      </c>
      <c r="K149" s="221" t="s">
        <v>158</v>
      </c>
      <c r="L149" s="44"/>
      <c r="M149" s="226" t="s">
        <v>1</v>
      </c>
      <c r="N149" s="227" t="s">
        <v>41</v>
      </c>
      <c r="O149" s="91"/>
      <c r="P149" s="228">
        <f>O149*H149</f>
        <v>0</v>
      </c>
      <c r="Q149" s="228">
        <v>0</v>
      </c>
      <c r="R149" s="228">
        <f>Q149*H149</f>
        <v>0</v>
      </c>
      <c r="S149" s="228">
        <v>0</v>
      </c>
      <c r="T149" s="229">
        <f>S149*H149</f>
        <v>0</v>
      </c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R149" s="230" t="s">
        <v>159</v>
      </c>
      <c r="AT149" s="230" t="s">
        <v>154</v>
      </c>
      <c r="AU149" s="230" t="s">
        <v>86</v>
      </c>
      <c r="AY149" s="17" t="s">
        <v>152</v>
      </c>
      <c r="BE149" s="231">
        <f>IF(N149="základní",J149,0)</f>
        <v>0</v>
      </c>
      <c r="BF149" s="231">
        <f>IF(N149="snížená",J149,0)</f>
        <v>0</v>
      </c>
      <c r="BG149" s="231">
        <f>IF(N149="zákl. přenesená",J149,0)</f>
        <v>0</v>
      </c>
      <c r="BH149" s="231">
        <f>IF(N149="sníž. přenesená",J149,0)</f>
        <v>0</v>
      </c>
      <c r="BI149" s="231">
        <f>IF(N149="nulová",J149,0)</f>
        <v>0</v>
      </c>
      <c r="BJ149" s="17" t="s">
        <v>84</v>
      </c>
      <c r="BK149" s="231">
        <f>ROUND(I149*H149,2)</f>
        <v>0</v>
      </c>
      <c r="BL149" s="17" t="s">
        <v>159</v>
      </c>
      <c r="BM149" s="230" t="s">
        <v>739</v>
      </c>
    </row>
    <row r="150" spans="1:51" s="14" customFormat="1" ht="12">
      <c r="A150" s="14"/>
      <c r="B150" s="244"/>
      <c r="C150" s="245"/>
      <c r="D150" s="234" t="s">
        <v>182</v>
      </c>
      <c r="E150" s="246" t="s">
        <v>1</v>
      </c>
      <c r="F150" s="247" t="s">
        <v>736</v>
      </c>
      <c r="G150" s="245"/>
      <c r="H150" s="246" t="s">
        <v>1</v>
      </c>
      <c r="I150" s="248"/>
      <c r="J150" s="245"/>
      <c r="K150" s="245"/>
      <c r="L150" s="249"/>
      <c r="M150" s="250"/>
      <c r="N150" s="251"/>
      <c r="O150" s="251"/>
      <c r="P150" s="251"/>
      <c r="Q150" s="251"/>
      <c r="R150" s="251"/>
      <c r="S150" s="251"/>
      <c r="T150" s="252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T150" s="253" t="s">
        <v>182</v>
      </c>
      <c r="AU150" s="253" t="s">
        <v>86</v>
      </c>
      <c r="AV150" s="14" t="s">
        <v>84</v>
      </c>
      <c r="AW150" s="14" t="s">
        <v>32</v>
      </c>
      <c r="AX150" s="14" t="s">
        <v>76</v>
      </c>
      <c r="AY150" s="253" t="s">
        <v>152</v>
      </c>
    </row>
    <row r="151" spans="1:51" s="13" customFormat="1" ht="12">
      <c r="A151" s="13"/>
      <c r="B151" s="232"/>
      <c r="C151" s="233"/>
      <c r="D151" s="234" t="s">
        <v>182</v>
      </c>
      <c r="E151" s="235" t="s">
        <v>1</v>
      </c>
      <c r="F151" s="236" t="s">
        <v>740</v>
      </c>
      <c r="G151" s="233"/>
      <c r="H151" s="237">
        <v>4.5</v>
      </c>
      <c r="I151" s="238"/>
      <c r="J151" s="233"/>
      <c r="K151" s="233"/>
      <c r="L151" s="239"/>
      <c r="M151" s="240"/>
      <c r="N151" s="241"/>
      <c r="O151" s="241"/>
      <c r="P151" s="241"/>
      <c r="Q151" s="241"/>
      <c r="R151" s="241"/>
      <c r="S151" s="241"/>
      <c r="T151" s="242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43" t="s">
        <v>182</v>
      </c>
      <c r="AU151" s="243" t="s">
        <v>86</v>
      </c>
      <c r="AV151" s="13" t="s">
        <v>86</v>
      </c>
      <c r="AW151" s="13" t="s">
        <v>32</v>
      </c>
      <c r="AX151" s="13" t="s">
        <v>84</v>
      </c>
      <c r="AY151" s="243" t="s">
        <v>152</v>
      </c>
    </row>
    <row r="152" spans="1:65" s="2" customFormat="1" ht="24.15" customHeight="1">
      <c r="A152" s="38"/>
      <c r="B152" s="39"/>
      <c r="C152" s="219" t="s">
        <v>211</v>
      </c>
      <c r="D152" s="219" t="s">
        <v>154</v>
      </c>
      <c r="E152" s="220" t="s">
        <v>741</v>
      </c>
      <c r="F152" s="221" t="s">
        <v>742</v>
      </c>
      <c r="G152" s="222" t="s">
        <v>187</v>
      </c>
      <c r="H152" s="223">
        <v>8</v>
      </c>
      <c r="I152" s="224"/>
      <c r="J152" s="225">
        <f>ROUND(I152*H152,2)</f>
        <v>0</v>
      </c>
      <c r="K152" s="221" t="s">
        <v>158</v>
      </c>
      <c r="L152" s="44"/>
      <c r="M152" s="226" t="s">
        <v>1</v>
      </c>
      <c r="N152" s="227" t="s">
        <v>41</v>
      </c>
      <c r="O152" s="91"/>
      <c r="P152" s="228">
        <f>O152*H152</f>
        <v>0</v>
      </c>
      <c r="Q152" s="228">
        <v>0</v>
      </c>
      <c r="R152" s="228">
        <f>Q152*H152</f>
        <v>0</v>
      </c>
      <c r="S152" s="228">
        <v>0</v>
      </c>
      <c r="T152" s="229">
        <f>S152*H152</f>
        <v>0</v>
      </c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R152" s="230" t="s">
        <v>159</v>
      </c>
      <c r="AT152" s="230" t="s">
        <v>154</v>
      </c>
      <c r="AU152" s="230" t="s">
        <v>86</v>
      </c>
      <c r="AY152" s="17" t="s">
        <v>152</v>
      </c>
      <c r="BE152" s="231">
        <f>IF(N152="základní",J152,0)</f>
        <v>0</v>
      </c>
      <c r="BF152" s="231">
        <f>IF(N152="snížená",J152,0)</f>
        <v>0</v>
      </c>
      <c r="BG152" s="231">
        <f>IF(N152="zákl. přenesená",J152,0)</f>
        <v>0</v>
      </c>
      <c r="BH152" s="231">
        <f>IF(N152="sníž. přenesená",J152,0)</f>
        <v>0</v>
      </c>
      <c r="BI152" s="231">
        <f>IF(N152="nulová",J152,0)</f>
        <v>0</v>
      </c>
      <c r="BJ152" s="17" t="s">
        <v>84</v>
      </c>
      <c r="BK152" s="231">
        <f>ROUND(I152*H152,2)</f>
        <v>0</v>
      </c>
      <c r="BL152" s="17" t="s">
        <v>159</v>
      </c>
      <c r="BM152" s="230" t="s">
        <v>743</v>
      </c>
    </row>
    <row r="153" spans="1:51" s="14" customFormat="1" ht="12">
      <c r="A153" s="14"/>
      <c r="B153" s="244"/>
      <c r="C153" s="245"/>
      <c r="D153" s="234" t="s">
        <v>182</v>
      </c>
      <c r="E153" s="246" t="s">
        <v>1</v>
      </c>
      <c r="F153" s="247" t="s">
        <v>744</v>
      </c>
      <c r="G153" s="245"/>
      <c r="H153" s="246" t="s">
        <v>1</v>
      </c>
      <c r="I153" s="248"/>
      <c r="J153" s="245"/>
      <c r="K153" s="245"/>
      <c r="L153" s="249"/>
      <c r="M153" s="250"/>
      <c r="N153" s="251"/>
      <c r="O153" s="251"/>
      <c r="P153" s="251"/>
      <c r="Q153" s="251"/>
      <c r="R153" s="251"/>
      <c r="S153" s="251"/>
      <c r="T153" s="252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T153" s="253" t="s">
        <v>182</v>
      </c>
      <c r="AU153" s="253" t="s">
        <v>86</v>
      </c>
      <c r="AV153" s="14" t="s">
        <v>84</v>
      </c>
      <c r="AW153" s="14" t="s">
        <v>32</v>
      </c>
      <c r="AX153" s="14" t="s">
        <v>76</v>
      </c>
      <c r="AY153" s="253" t="s">
        <v>152</v>
      </c>
    </row>
    <row r="154" spans="1:51" s="13" customFormat="1" ht="12">
      <c r="A154" s="13"/>
      <c r="B154" s="232"/>
      <c r="C154" s="233"/>
      <c r="D154" s="234" t="s">
        <v>182</v>
      </c>
      <c r="E154" s="235" t="s">
        <v>1</v>
      </c>
      <c r="F154" s="236" t="s">
        <v>745</v>
      </c>
      <c r="G154" s="233"/>
      <c r="H154" s="237">
        <v>8</v>
      </c>
      <c r="I154" s="238"/>
      <c r="J154" s="233"/>
      <c r="K154" s="233"/>
      <c r="L154" s="239"/>
      <c r="M154" s="240"/>
      <c r="N154" s="241"/>
      <c r="O154" s="241"/>
      <c r="P154" s="241"/>
      <c r="Q154" s="241"/>
      <c r="R154" s="241"/>
      <c r="S154" s="241"/>
      <c r="T154" s="242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43" t="s">
        <v>182</v>
      </c>
      <c r="AU154" s="243" t="s">
        <v>86</v>
      </c>
      <c r="AV154" s="13" t="s">
        <v>86</v>
      </c>
      <c r="AW154" s="13" t="s">
        <v>32</v>
      </c>
      <c r="AX154" s="13" t="s">
        <v>84</v>
      </c>
      <c r="AY154" s="243" t="s">
        <v>152</v>
      </c>
    </row>
    <row r="155" spans="1:65" s="2" customFormat="1" ht="33" customHeight="1">
      <c r="A155" s="38"/>
      <c r="B155" s="39"/>
      <c r="C155" s="219" t="s">
        <v>218</v>
      </c>
      <c r="D155" s="219" t="s">
        <v>154</v>
      </c>
      <c r="E155" s="220" t="s">
        <v>746</v>
      </c>
      <c r="F155" s="221" t="s">
        <v>747</v>
      </c>
      <c r="G155" s="222" t="s">
        <v>209</v>
      </c>
      <c r="H155" s="223">
        <v>270</v>
      </c>
      <c r="I155" s="224"/>
      <c r="J155" s="225">
        <f>ROUND(I155*H155,2)</f>
        <v>0</v>
      </c>
      <c r="K155" s="221" t="s">
        <v>158</v>
      </c>
      <c r="L155" s="44"/>
      <c r="M155" s="226" t="s">
        <v>1</v>
      </c>
      <c r="N155" s="227" t="s">
        <v>41</v>
      </c>
      <c r="O155" s="91"/>
      <c r="P155" s="228">
        <f>O155*H155</f>
        <v>0</v>
      </c>
      <c r="Q155" s="228">
        <v>0</v>
      </c>
      <c r="R155" s="228">
        <f>Q155*H155</f>
        <v>0</v>
      </c>
      <c r="S155" s="228">
        <v>0</v>
      </c>
      <c r="T155" s="229">
        <f>S155*H155</f>
        <v>0</v>
      </c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R155" s="230" t="s">
        <v>159</v>
      </c>
      <c r="AT155" s="230" t="s">
        <v>154</v>
      </c>
      <c r="AU155" s="230" t="s">
        <v>86</v>
      </c>
      <c r="AY155" s="17" t="s">
        <v>152</v>
      </c>
      <c r="BE155" s="231">
        <f>IF(N155="základní",J155,0)</f>
        <v>0</v>
      </c>
      <c r="BF155" s="231">
        <f>IF(N155="snížená",J155,0)</f>
        <v>0</v>
      </c>
      <c r="BG155" s="231">
        <f>IF(N155="zákl. přenesená",J155,0)</f>
        <v>0</v>
      </c>
      <c r="BH155" s="231">
        <f>IF(N155="sníž. přenesená",J155,0)</f>
        <v>0</v>
      </c>
      <c r="BI155" s="231">
        <f>IF(N155="nulová",J155,0)</f>
        <v>0</v>
      </c>
      <c r="BJ155" s="17" t="s">
        <v>84</v>
      </c>
      <c r="BK155" s="231">
        <f>ROUND(I155*H155,2)</f>
        <v>0</v>
      </c>
      <c r="BL155" s="17" t="s">
        <v>159</v>
      </c>
      <c r="BM155" s="230" t="s">
        <v>748</v>
      </c>
    </row>
    <row r="156" spans="1:51" s="13" customFormat="1" ht="12">
      <c r="A156" s="13"/>
      <c r="B156" s="232"/>
      <c r="C156" s="233"/>
      <c r="D156" s="234" t="s">
        <v>182</v>
      </c>
      <c r="E156" s="235" t="s">
        <v>47</v>
      </c>
      <c r="F156" s="236" t="s">
        <v>749</v>
      </c>
      <c r="G156" s="233"/>
      <c r="H156" s="237">
        <v>270</v>
      </c>
      <c r="I156" s="238"/>
      <c r="J156" s="233"/>
      <c r="K156" s="233"/>
      <c r="L156" s="239"/>
      <c r="M156" s="240"/>
      <c r="N156" s="241"/>
      <c r="O156" s="241"/>
      <c r="P156" s="241"/>
      <c r="Q156" s="241"/>
      <c r="R156" s="241"/>
      <c r="S156" s="241"/>
      <c r="T156" s="242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43" t="s">
        <v>182</v>
      </c>
      <c r="AU156" s="243" t="s">
        <v>86</v>
      </c>
      <c r="AV156" s="13" t="s">
        <v>86</v>
      </c>
      <c r="AW156" s="13" t="s">
        <v>32</v>
      </c>
      <c r="AX156" s="13" t="s">
        <v>84</v>
      </c>
      <c r="AY156" s="243" t="s">
        <v>152</v>
      </c>
    </row>
    <row r="157" spans="1:65" s="2" customFormat="1" ht="24.15" customHeight="1">
      <c r="A157" s="38"/>
      <c r="B157" s="39"/>
      <c r="C157" s="219" t="s">
        <v>226</v>
      </c>
      <c r="D157" s="219" t="s">
        <v>154</v>
      </c>
      <c r="E157" s="220" t="s">
        <v>750</v>
      </c>
      <c r="F157" s="221" t="s">
        <v>751</v>
      </c>
      <c r="G157" s="222" t="s">
        <v>348</v>
      </c>
      <c r="H157" s="223">
        <v>7</v>
      </c>
      <c r="I157" s="224"/>
      <c r="J157" s="225">
        <f>ROUND(I157*H157,2)</f>
        <v>0</v>
      </c>
      <c r="K157" s="221" t="s">
        <v>158</v>
      </c>
      <c r="L157" s="44"/>
      <c r="M157" s="226" t="s">
        <v>1</v>
      </c>
      <c r="N157" s="227" t="s">
        <v>41</v>
      </c>
      <c r="O157" s="91"/>
      <c r="P157" s="228">
        <f>O157*H157</f>
        <v>0</v>
      </c>
      <c r="Q157" s="228">
        <v>0</v>
      </c>
      <c r="R157" s="228">
        <f>Q157*H157</f>
        <v>0</v>
      </c>
      <c r="S157" s="228">
        <v>0</v>
      </c>
      <c r="T157" s="229">
        <f>S157*H157</f>
        <v>0</v>
      </c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R157" s="230" t="s">
        <v>159</v>
      </c>
      <c r="AT157" s="230" t="s">
        <v>154</v>
      </c>
      <c r="AU157" s="230" t="s">
        <v>86</v>
      </c>
      <c r="AY157" s="17" t="s">
        <v>152</v>
      </c>
      <c r="BE157" s="231">
        <f>IF(N157="základní",J157,0)</f>
        <v>0</v>
      </c>
      <c r="BF157" s="231">
        <f>IF(N157="snížená",J157,0)</f>
        <v>0</v>
      </c>
      <c r="BG157" s="231">
        <f>IF(N157="zákl. přenesená",J157,0)</f>
        <v>0</v>
      </c>
      <c r="BH157" s="231">
        <f>IF(N157="sníž. přenesená",J157,0)</f>
        <v>0</v>
      </c>
      <c r="BI157" s="231">
        <f>IF(N157="nulová",J157,0)</f>
        <v>0</v>
      </c>
      <c r="BJ157" s="17" t="s">
        <v>84</v>
      </c>
      <c r="BK157" s="231">
        <f>ROUND(I157*H157,2)</f>
        <v>0</v>
      </c>
      <c r="BL157" s="17" t="s">
        <v>159</v>
      </c>
      <c r="BM157" s="230" t="s">
        <v>752</v>
      </c>
    </row>
    <row r="158" spans="1:65" s="2" customFormat="1" ht="24.15" customHeight="1">
      <c r="A158" s="38"/>
      <c r="B158" s="39"/>
      <c r="C158" s="219" t="s">
        <v>231</v>
      </c>
      <c r="D158" s="219" t="s">
        <v>154</v>
      </c>
      <c r="E158" s="220" t="s">
        <v>753</v>
      </c>
      <c r="F158" s="221" t="s">
        <v>754</v>
      </c>
      <c r="G158" s="222" t="s">
        <v>348</v>
      </c>
      <c r="H158" s="223">
        <v>1</v>
      </c>
      <c r="I158" s="224"/>
      <c r="J158" s="225">
        <f>ROUND(I158*H158,2)</f>
        <v>0</v>
      </c>
      <c r="K158" s="221" t="s">
        <v>158</v>
      </c>
      <c r="L158" s="44"/>
      <c r="M158" s="226" t="s">
        <v>1</v>
      </c>
      <c r="N158" s="227" t="s">
        <v>41</v>
      </c>
      <c r="O158" s="91"/>
      <c r="P158" s="228">
        <f>O158*H158</f>
        <v>0</v>
      </c>
      <c r="Q158" s="228">
        <v>0</v>
      </c>
      <c r="R158" s="228">
        <f>Q158*H158</f>
        <v>0</v>
      </c>
      <c r="S158" s="228">
        <v>0</v>
      </c>
      <c r="T158" s="229">
        <f>S158*H158</f>
        <v>0</v>
      </c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R158" s="230" t="s">
        <v>159</v>
      </c>
      <c r="AT158" s="230" t="s">
        <v>154</v>
      </c>
      <c r="AU158" s="230" t="s">
        <v>86</v>
      </c>
      <c r="AY158" s="17" t="s">
        <v>152</v>
      </c>
      <c r="BE158" s="231">
        <f>IF(N158="základní",J158,0)</f>
        <v>0</v>
      </c>
      <c r="BF158" s="231">
        <f>IF(N158="snížená",J158,0)</f>
        <v>0</v>
      </c>
      <c r="BG158" s="231">
        <f>IF(N158="zákl. přenesená",J158,0)</f>
        <v>0</v>
      </c>
      <c r="BH158" s="231">
        <f>IF(N158="sníž. přenesená",J158,0)</f>
        <v>0</v>
      </c>
      <c r="BI158" s="231">
        <f>IF(N158="nulová",J158,0)</f>
        <v>0</v>
      </c>
      <c r="BJ158" s="17" t="s">
        <v>84</v>
      </c>
      <c r="BK158" s="231">
        <f>ROUND(I158*H158,2)</f>
        <v>0</v>
      </c>
      <c r="BL158" s="17" t="s">
        <v>159</v>
      </c>
      <c r="BM158" s="230" t="s">
        <v>755</v>
      </c>
    </row>
    <row r="159" spans="1:65" s="2" customFormat="1" ht="24.15" customHeight="1">
      <c r="A159" s="38"/>
      <c r="B159" s="39"/>
      <c r="C159" s="219" t="s">
        <v>235</v>
      </c>
      <c r="D159" s="219" t="s">
        <v>154</v>
      </c>
      <c r="E159" s="220" t="s">
        <v>756</v>
      </c>
      <c r="F159" s="221" t="s">
        <v>757</v>
      </c>
      <c r="G159" s="222" t="s">
        <v>348</v>
      </c>
      <c r="H159" s="223">
        <v>2</v>
      </c>
      <c r="I159" s="224"/>
      <c r="J159" s="225">
        <f>ROUND(I159*H159,2)</f>
        <v>0</v>
      </c>
      <c r="K159" s="221" t="s">
        <v>158</v>
      </c>
      <c r="L159" s="44"/>
      <c r="M159" s="226" t="s">
        <v>1</v>
      </c>
      <c r="N159" s="227" t="s">
        <v>41</v>
      </c>
      <c r="O159" s="91"/>
      <c r="P159" s="228">
        <f>O159*H159</f>
        <v>0</v>
      </c>
      <c r="Q159" s="228">
        <v>0</v>
      </c>
      <c r="R159" s="228">
        <f>Q159*H159</f>
        <v>0</v>
      </c>
      <c r="S159" s="228">
        <v>0</v>
      </c>
      <c r="T159" s="229">
        <f>S159*H159</f>
        <v>0</v>
      </c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R159" s="230" t="s">
        <v>159</v>
      </c>
      <c r="AT159" s="230" t="s">
        <v>154</v>
      </c>
      <c r="AU159" s="230" t="s">
        <v>86</v>
      </c>
      <c r="AY159" s="17" t="s">
        <v>152</v>
      </c>
      <c r="BE159" s="231">
        <f>IF(N159="základní",J159,0)</f>
        <v>0</v>
      </c>
      <c r="BF159" s="231">
        <f>IF(N159="snížená",J159,0)</f>
        <v>0</v>
      </c>
      <c r="BG159" s="231">
        <f>IF(N159="zákl. přenesená",J159,0)</f>
        <v>0</v>
      </c>
      <c r="BH159" s="231">
        <f>IF(N159="sníž. přenesená",J159,0)</f>
        <v>0</v>
      </c>
      <c r="BI159" s="231">
        <f>IF(N159="nulová",J159,0)</f>
        <v>0</v>
      </c>
      <c r="BJ159" s="17" t="s">
        <v>84</v>
      </c>
      <c r="BK159" s="231">
        <f>ROUND(I159*H159,2)</f>
        <v>0</v>
      </c>
      <c r="BL159" s="17" t="s">
        <v>159</v>
      </c>
      <c r="BM159" s="230" t="s">
        <v>758</v>
      </c>
    </row>
    <row r="160" spans="1:65" s="2" customFormat="1" ht="24.15" customHeight="1">
      <c r="A160" s="38"/>
      <c r="B160" s="39"/>
      <c r="C160" s="219" t="s">
        <v>240</v>
      </c>
      <c r="D160" s="219" t="s">
        <v>154</v>
      </c>
      <c r="E160" s="220" t="s">
        <v>759</v>
      </c>
      <c r="F160" s="221" t="s">
        <v>760</v>
      </c>
      <c r="G160" s="222" t="s">
        <v>348</v>
      </c>
      <c r="H160" s="223">
        <v>7</v>
      </c>
      <c r="I160" s="224"/>
      <c r="J160" s="225">
        <f>ROUND(I160*H160,2)</f>
        <v>0</v>
      </c>
      <c r="K160" s="221" t="s">
        <v>158</v>
      </c>
      <c r="L160" s="44"/>
      <c r="M160" s="226" t="s">
        <v>1</v>
      </c>
      <c r="N160" s="227" t="s">
        <v>41</v>
      </c>
      <c r="O160" s="91"/>
      <c r="P160" s="228">
        <f>O160*H160</f>
        <v>0</v>
      </c>
      <c r="Q160" s="228">
        <v>0</v>
      </c>
      <c r="R160" s="228">
        <f>Q160*H160</f>
        <v>0</v>
      </c>
      <c r="S160" s="228">
        <v>0</v>
      </c>
      <c r="T160" s="229">
        <f>S160*H160</f>
        <v>0</v>
      </c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R160" s="230" t="s">
        <v>159</v>
      </c>
      <c r="AT160" s="230" t="s">
        <v>154</v>
      </c>
      <c r="AU160" s="230" t="s">
        <v>86</v>
      </c>
      <c r="AY160" s="17" t="s">
        <v>152</v>
      </c>
      <c r="BE160" s="231">
        <f>IF(N160="základní",J160,0)</f>
        <v>0</v>
      </c>
      <c r="BF160" s="231">
        <f>IF(N160="snížená",J160,0)</f>
        <v>0</v>
      </c>
      <c r="BG160" s="231">
        <f>IF(N160="zákl. přenesená",J160,0)</f>
        <v>0</v>
      </c>
      <c r="BH160" s="231">
        <f>IF(N160="sníž. přenesená",J160,0)</f>
        <v>0</v>
      </c>
      <c r="BI160" s="231">
        <f>IF(N160="nulová",J160,0)</f>
        <v>0</v>
      </c>
      <c r="BJ160" s="17" t="s">
        <v>84</v>
      </c>
      <c r="BK160" s="231">
        <f>ROUND(I160*H160,2)</f>
        <v>0</v>
      </c>
      <c r="BL160" s="17" t="s">
        <v>159</v>
      </c>
      <c r="BM160" s="230" t="s">
        <v>761</v>
      </c>
    </row>
    <row r="161" spans="1:65" s="2" customFormat="1" ht="24.15" customHeight="1">
      <c r="A161" s="38"/>
      <c r="B161" s="39"/>
      <c r="C161" s="219" t="s">
        <v>96</v>
      </c>
      <c r="D161" s="219" t="s">
        <v>154</v>
      </c>
      <c r="E161" s="220" t="s">
        <v>762</v>
      </c>
      <c r="F161" s="221" t="s">
        <v>763</v>
      </c>
      <c r="G161" s="222" t="s">
        <v>348</v>
      </c>
      <c r="H161" s="223">
        <v>1</v>
      </c>
      <c r="I161" s="224"/>
      <c r="J161" s="225">
        <f>ROUND(I161*H161,2)</f>
        <v>0</v>
      </c>
      <c r="K161" s="221" t="s">
        <v>158</v>
      </c>
      <c r="L161" s="44"/>
      <c r="M161" s="226" t="s">
        <v>1</v>
      </c>
      <c r="N161" s="227" t="s">
        <v>41</v>
      </c>
      <c r="O161" s="91"/>
      <c r="P161" s="228">
        <f>O161*H161</f>
        <v>0</v>
      </c>
      <c r="Q161" s="228">
        <v>0</v>
      </c>
      <c r="R161" s="228">
        <f>Q161*H161</f>
        <v>0</v>
      </c>
      <c r="S161" s="228">
        <v>0</v>
      </c>
      <c r="T161" s="229">
        <f>S161*H161</f>
        <v>0</v>
      </c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R161" s="230" t="s">
        <v>159</v>
      </c>
      <c r="AT161" s="230" t="s">
        <v>154</v>
      </c>
      <c r="AU161" s="230" t="s">
        <v>86</v>
      </c>
      <c r="AY161" s="17" t="s">
        <v>152</v>
      </c>
      <c r="BE161" s="231">
        <f>IF(N161="základní",J161,0)</f>
        <v>0</v>
      </c>
      <c r="BF161" s="231">
        <f>IF(N161="snížená",J161,0)</f>
        <v>0</v>
      </c>
      <c r="BG161" s="231">
        <f>IF(N161="zákl. přenesená",J161,0)</f>
        <v>0</v>
      </c>
      <c r="BH161" s="231">
        <f>IF(N161="sníž. přenesená",J161,0)</f>
        <v>0</v>
      </c>
      <c r="BI161" s="231">
        <f>IF(N161="nulová",J161,0)</f>
        <v>0</v>
      </c>
      <c r="BJ161" s="17" t="s">
        <v>84</v>
      </c>
      <c r="BK161" s="231">
        <f>ROUND(I161*H161,2)</f>
        <v>0</v>
      </c>
      <c r="BL161" s="17" t="s">
        <v>159</v>
      </c>
      <c r="BM161" s="230" t="s">
        <v>764</v>
      </c>
    </row>
    <row r="162" spans="1:65" s="2" customFormat="1" ht="24.15" customHeight="1">
      <c r="A162" s="38"/>
      <c r="B162" s="39"/>
      <c r="C162" s="219" t="s">
        <v>7</v>
      </c>
      <c r="D162" s="219" t="s">
        <v>154</v>
      </c>
      <c r="E162" s="220" t="s">
        <v>765</v>
      </c>
      <c r="F162" s="221" t="s">
        <v>766</v>
      </c>
      <c r="G162" s="222" t="s">
        <v>348</v>
      </c>
      <c r="H162" s="223">
        <v>2</v>
      </c>
      <c r="I162" s="224"/>
      <c r="J162" s="225">
        <f>ROUND(I162*H162,2)</f>
        <v>0</v>
      </c>
      <c r="K162" s="221" t="s">
        <v>158</v>
      </c>
      <c r="L162" s="44"/>
      <c r="M162" s="226" t="s">
        <v>1</v>
      </c>
      <c r="N162" s="227" t="s">
        <v>41</v>
      </c>
      <c r="O162" s="91"/>
      <c r="P162" s="228">
        <f>O162*H162</f>
        <v>0</v>
      </c>
      <c r="Q162" s="228">
        <v>0</v>
      </c>
      <c r="R162" s="228">
        <f>Q162*H162</f>
        <v>0</v>
      </c>
      <c r="S162" s="228">
        <v>0</v>
      </c>
      <c r="T162" s="229">
        <f>S162*H162</f>
        <v>0</v>
      </c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R162" s="230" t="s">
        <v>159</v>
      </c>
      <c r="AT162" s="230" t="s">
        <v>154</v>
      </c>
      <c r="AU162" s="230" t="s">
        <v>86</v>
      </c>
      <c r="AY162" s="17" t="s">
        <v>152</v>
      </c>
      <c r="BE162" s="231">
        <f>IF(N162="základní",J162,0)</f>
        <v>0</v>
      </c>
      <c r="BF162" s="231">
        <f>IF(N162="snížená",J162,0)</f>
        <v>0</v>
      </c>
      <c r="BG162" s="231">
        <f>IF(N162="zákl. přenesená",J162,0)</f>
        <v>0</v>
      </c>
      <c r="BH162" s="231">
        <f>IF(N162="sníž. přenesená",J162,0)</f>
        <v>0</v>
      </c>
      <c r="BI162" s="231">
        <f>IF(N162="nulová",J162,0)</f>
        <v>0</v>
      </c>
      <c r="BJ162" s="17" t="s">
        <v>84</v>
      </c>
      <c r="BK162" s="231">
        <f>ROUND(I162*H162,2)</f>
        <v>0</v>
      </c>
      <c r="BL162" s="17" t="s">
        <v>159</v>
      </c>
      <c r="BM162" s="230" t="s">
        <v>767</v>
      </c>
    </row>
    <row r="163" spans="1:65" s="2" customFormat="1" ht="24.15" customHeight="1">
      <c r="A163" s="38"/>
      <c r="B163" s="39"/>
      <c r="C163" s="219" t="s">
        <v>257</v>
      </c>
      <c r="D163" s="219" t="s">
        <v>154</v>
      </c>
      <c r="E163" s="220" t="s">
        <v>768</v>
      </c>
      <c r="F163" s="221" t="s">
        <v>769</v>
      </c>
      <c r="G163" s="222" t="s">
        <v>348</v>
      </c>
      <c r="H163" s="223">
        <v>28</v>
      </c>
      <c r="I163" s="224"/>
      <c r="J163" s="225">
        <f>ROUND(I163*H163,2)</f>
        <v>0</v>
      </c>
      <c r="K163" s="221" t="s">
        <v>158</v>
      </c>
      <c r="L163" s="44"/>
      <c r="M163" s="226" t="s">
        <v>1</v>
      </c>
      <c r="N163" s="227" t="s">
        <v>41</v>
      </c>
      <c r="O163" s="91"/>
      <c r="P163" s="228">
        <f>O163*H163</f>
        <v>0</v>
      </c>
      <c r="Q163" s="228">
        <v>0</v>
      </c>
      <c r="R163" s="228">
        <f>Q163*H163</f>
        <v>0</v>
      </c>
      <c r="S163" s="228">
        <v>0</v>
      </c>
      <c r="T163" s="229">
        <f>S163*H163</f>
        <v>0</v>
      </c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R163" s="230" t="s">
        <v>159</v>
      </c>
      <c r="AT163" s="230" t="s">
        <v>154</v>
      </c>
      <c r="AU163" s="230" t="s">
        <v>86</v>
      </c>
      <c r="AY163" s="17" t="s">
        <v>152</v>
      </c>
      <c r="BE163" s="231">
        <f>IF(N163="základní",J163,0)</f>
        <v>0</v>
      </c>
      <c r="BF163" s="231">
        <f>IF(N163="snížená",J163,0)</f>
        <v>0</v>
      </c>
      <c r="BG163" s="231">
        <f>IF(N163="zákl. přenesená",J163,0)</f>
        <v>0</v>
      </c>
      <c r="BH163" s="231">
        <f>IF(N163="sníž. přenesená",J163,0)</f>
        <v>0</v>
      </c>
      <c r="BI163" s="231">
        <f>IF(N163="nulová",J163,0)</f>
        <v>0</v>
      </c>
      <c r="BJ163" s="17" t="s">
        <v>84</v>
      </c>
      <c r="BK163" s="231">
        <f>ROUND(I163*H163,2)</f>
        <v>0</v>
      </c>
      <c r="BL163" s="17" t="s">
        <v>159</v>
      </c>
      <c r="BM163" s="230" t="s">
        <v>770</v>
      </c>
    </row>
    <row r="164" spans="1:51" s="13" customFormat="1" ht="12">
      <c r="A164" s="13"/>
      <c r="B164" s="232"/>
      <c r="C164" s="233"/>
      <c r="D164" s="234" t="s">
        <v>182</v>
      </c>
      <c r="E164" s="235" t="s">
        <v>1</v>
      </c>
      <c r="F164" s="236" t="s">
        <v>771</v>
      </c>
      <c r="G164" s="233"/>
      <c r="H164" s="237">
        <v>28</v>
      </c>
      <c r="I164" s="238"/>
      <c r="J164" s="233"/>
      <c r="K164" s="233"/>
      <c r="L164" s="239"/>
      <c r="M164" s="240"/>
      <c r="N164" s="241"/>
      <c r="O164" s="241"/>
      <c r="P164" s="241"/>
      <c r="Q164" s="241"/>
      <c r="R164" s="241"/>
      <c r="S164" s="241"/>
      <c r="T164" s="242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43" t="s">
        <v>182</v>
      </c>
      <c r="AU164" s="243" t="s">
        <v>86</v>
      </c>
      <c r="AV164" s="13" t="s">
        <v>86</v>
      </c>
      <c r="AW164" s="13" t="s">
        <v>32</v>
      </c>
      <c r="AX164" s="13" t="s">
        <v>84</v>
      </c>
      <c r="AY164" s="243" t="s">
        <v>152</v>
      </c>
    </row>
    <row r="165" spans="1:65" s="2" customFormat="1" ht="24.15" customHeight="1">
      <c r="A165" s="38"/>
      <c r="B165" s="39"/>
      <c r="C165" s="219" t="s">
        <v>262</v>
      </c>
      <c r="D165" s="219" t="s">
        <v>154</v>
      </c>
      <c r="E165" s="220" t="s">
        <v>772</v>
      </c>
      <c r="F165" s="221" t="s">
        <v>773</v>
      </c>
      <c r="G165" s="222" t="s">
        <v>348</v>
      </c>
      <c r="H165" s="223">
        <v>4</v>
      </c>
      <c r="I165" s="224"/>
      <c r="J165" s="225">
        <f>ROUND(I165*H165,2)</f>
        <v>0</v>
      </c>
      <c r="K165" s="221" t="s">
        <v>158</v>
      </c>
      <c r="L165" s="44"/>
      <c r="M165" s="226" t="s">
        <v>1</v>
      </c>
      <c r="N165" s="227" t="s">
        <v>41</v>
      </c>
      <c r="O165" s="91"/>
      <c r="P165" s="228">
        <f>O165*H165</f>
        <v>0</v>
      </c>
      <c r="Q165" s="228">
        <v>0</v>
      </c>
      <c r="R165" s="228">
        <f>Q165*H165</f>
        <v>0</v>
      </c>
      <c r="S165" s="228">
        <v>0</v>
      </c>
      <c r="T165" s="229">
        <f>S165*H165</f>
        <v>0</v>
      </c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R165" s="230" t="s">
        <v>159</v>
      </c>
      <c r="AT165" s="230" t="s">
        <v>154</v>
      </c>
      <c r="AU165" s="230" t="s">
        <v>86</v>
      </c>
      <c r="AY165" s="17" t="s">
        <v>152</v>
      </c>
      <c r="BE165" s="231">
        <f>IF(N165="základní",J165,0)</f>
        <v>0</v>
      </c>
      <c r="BF165" s="231">
        <f>IF(N165="snížená",J165,0)</f>
        <v>0</v>
      </c>
      <c r="BG165" s="231">
        <f>IF(N165="zákl. přenesená",J165,0)</f>
        <v>0</v>
      </c>
      <c r="BH165" s="231">
        <f>IF(N165="sníž. přenesená",J165,0)</f>
        <v>0</v>
      </c>
      <c r="BI165" s="231">
        <f>IF(N165="nulová",J165,0)</f>
        <v>0</v>
      </c>
      <c r="BJ165" s="17" t="s">
        <v>84</v>
      </c>
      <c r="BK165" s="231">
        <f>ROUND(I165*H165,2)</f>
        <v>0</v>
      </c>
      <c r="BL165" s="17" t="s">
        <v>159</v>
      </c>
      <c r="BM165" s="230" t="s">
        <v>774</v>
      </c>
    </row>
    <row r="166" spans="1:51" s="13" customFormat="1" ht="12">
      <c r="A166" s="13"/>
      <c r="B166" s="232"/>
      <c r="C166" s="233"/>
      <c r="D166" s="234" t="s">
        <v>182</v>
      </c>
      <c r="E166" s="235" t="s">
        <v>1</v>
      </c>
      <c r="F166" s="236" t="s">
        <v>775</v>
      </c>
      <c r="G166" s="233"/>
      <c r="H166" s="237">
        <v>4</v>
      </c>
      <c r="I166" s="238"/>
      <c r="J166" s="233"/>
      <c r="K166" s="233"/>
      <c r="L166" s="239"/>
      <c r="M166" s="240"/>
      <c r="N166" s="241"/>
      <c r="O166" s="241"/>
      <c r="P166" s="241"/>
      <c r="Q166" s="241"/>
      <c r="R166" s="241"/>
      <c r="S166" s="241"/>
      <c r="T166" s="242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43" t="s">
        <v>182</v>
      </c>
      <c r="AU166" s="243" t="s">
        <v>86</v>
      </c>
      <c r="AV166" s="13" t="s">
        <v>86</v>
      </c>
      <c r="AW166" s="13" t="s">
        <v>32</v>
      </c>
      <c r="AX166" s="13" t="s">
        <v>84</v>
      </c>
      <c r="AY166" s="243" t="s">
        <v>152</v>
      </c>
    </row>
    <row r="167" spans="1:65" s="2" customFormat="1" ht="24.15" customHeight="1">
      <c r="A167" s="38"/>
      <c r="B167" s="39"/>
      <c r="C167" s="219" t="s">
        <v>268</v>
      </c>
      <c r="D167" s="219" t="s">
        <v>154</v>
      </c>
      <c r="E167" s="220" t="s">
        <v>776</v>
      </c>
      <c r="F167" s="221" t="s">
        <v>777</v>
      </c>
      <c r="G167" s="222" t="s">
        <v>348</v>
      </c>
      <c r="H167" s="223">
        <v>8</v>
      </c>
      <c r="I167" s="224"/>
      <c r="J167" s="225">
        <f>ROUND(I167*H167,2)</f>
        <v>0</v>
      </c>
      <c r="K167" s="221" t="s">
        <v>158</v>
      </c>
      <c r="L167" s="44"/>
      <c r="M167" s="226" t="s">
        <v>1</v>
      </c>
      <c r="N167" s="227" t="s">
        <v>41</v>
      </c>
      <c r="O167" s="91"/>
      <c r="P167" s="228">
        <f>O167*H167</f>
        <v>0</v>
      </c>
      <c r="Q167" s="228">
        <v>0</v>
      </c>
      <c r="R167" s="228">
        <f>Q167*H167</f>
        <v>0</v>
      </c>
      <c r="S167" s="228">
        <v>0</v>
      </c>
      <c r="T167" s="229">
        <f>S167*H167</f>
        <v>0</v>
      </c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R167" s="230" t="s">
        <v>159</v>
      </c>
      <c r="AT167" s="230" t="s">
        <v>154</v>
      </c>
      <c r="AU167" s="230" t="s">
        <v>86</v>
      </c>
      <c r="AY167" s="17" t="s">
        <v>152</v>
      </c>
      <c r="BE167" s="231">
        <f>IF(N167="základní",J167,0)</f>
        <v>0</v>
      </c>
      <c r="BF167" s="231">
        <f>IF(N167="snížená",J167,0)</f>
        <v>0</v>
      </c>
      <c r="BG167" s="231">
        <f>IF(N167="zákl. přenesená",J167,0)</f>
        <v>0</v>
      </c>
      <c r="BH167" s="231">
        <f>IF(N167="sníž. přenesená",J167,0)</f>
        <v>0</v>
      </c>
      <c r="BI167" s="231">
        <f>IF(N167="nulová",J167,0)</f>
        <v>0</v>
      </c>
      <c r="BJ167" s="17" t="s">
        <v>84</v>
      </c>
      <c r="BK167" s="231">
        <f>ROUND(I167*H167,2)</f>
        <v>0</v>
      </c>
      <c r="BL167" s="17" t="s">
        <v>159</v>
      </c>
      <c r="BM167" s="230" t="s">
        <v>778</v>
      </c>
    </row>
    <row r="168" spans="1:51" s="13" customFormat="1" ht="12">
      <c r="A168" s="13"/>
      <c r="B168" s="232"/>
      <c r="C168" s="233"/>
      <c r="D168" s="234" t="s">
        <v>182</v>
      </c>
      <c r="E168" s="235" t="s">
        <v>1</v>
      </c>
      <c r="F168" s="236" t="s">
        <v>779</v>
      </c>
      <c r="G168" s="233"/>
      <c r="H168" s="237">
        <v>8</v>
      </c>
      <c r="I168" s="238"/>
      <c r="J168" s="233"/>
      <c r="K168" s="233"/>
      <c r="L168" s="239"/>
      <c r="M168" s="240"/>
      <c r="N168" s="241"/>
      <c r="O168" s="241"/>
      <c r="P168" s="241"/>
      <c r="Q168" s="241"/>
      <c r="R168" s="241"/>
      <c r="S168" s="241"/>
      <c r="T168" s="242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243" t="s">
        <v>182</v>
      </c>
      <c r="AU168" s="243" t="s">
        <v>86</v>
      </c>
      <c r="AV168" s="13" t="s">
        <v>86</v>
      </c>
      <c r="AW168" s="13" t="s">
        <v>32</v>
      </c>
      <c r="AX168" s="13" t="s">
        <v>84</v>
      </c>
      <c r="AY168" s="243" t="s">
        <v>152</v>
      </c>
    </row>
    <row r="169" spans="1:65" s="2" customFormat="1" ht="33" customHeight="1">
      <c r="A169" s="38"/>
      <c r="B169" s="39"/>
      <c r="C169" s="219" t="s">
        <v>273</v>
      </c>
      <c r="D169" s="219" t="s">
        <v>154</v>
      </c>
      <c r="E169" s="220" t="s">
        <v>780</v>
      </c>
      <c r="F169" s="221" t="s">
        <v>781</v>
      </c>
      <c r="G169" s="222" t="s">
        <v>348</v>
      </c>
      <c r="H169" s="223">
        <v>28</v>
      </c>
      <c r="I169" s="224"/>
      <c r="J169" s="225">
        <f>ROUND(I169*H169,2)</f>
        <v>0</v>
      </c>
      <c r="K169" s="221" t="s">
        <v>158</v>
      </c>
      <c r="L169" s="44"/>
      <c r="M169" s="226" t="s">
        <v>1</v>
      </c>
      <c r="N169" s="227" t="s">
        <v>41</v>
      </c>
      <c r="O169" s="91"/>
      <c r="P169" s="228">
        <f>O169*H169</f>
        <v>0</v>
      </c>
      <c r="Q169" s="228">
        <v>0</v>
      </c>
      <c r="R169" s="228">
        <f>Q169*H169</f>
        <v>0</v>
      </c>
      <c r="S169" s="228">
        <v>0</v>
      </c>
      <c r="T169" s="229">
        <f>S169*H169</f>
        <v>0</v>
      </c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R169" s="230" t="s">
        <v>159</v>
      </c>
      <c r="AT169" s="230" t="s">
        <v>154</v>
      </c>
      <c r="AU169" s="230" t="s">
        <v>86</v>
      </c>
      <c r="AY169" s="17" t="s">
        <v>152</v>
      </c>
      <c r="BE169" s="231">
        <f>IF(N169="základní",J169,0)</f>
        <v>0</v>
      </c>
      <c r="BF169" s="231">
        <f>IF(N169="snížená",J169,0)</f>
        <v>0</v>
      </c>
      <c r="BG169" s="231">
        <f>IF(N169="zákl. přenesená",J169,0)</f>
        <v>0</v>
      </c>
      <c r="BH169" s="231">
        <f>IF(N169="sníž. přenesená",J169,0)</f>
        <v>0</v>
      </c>
      <c r="BI169" s="231">
        <f>IF(N169="nulová",J169,0)</f>
        <v>0</v>
      </c>
      <c r="BJ169" s="17" t="s">
        <v>84</v>
      </c>
      <c r="BK169" s="231">
        <f>ROUND(I169*H169,2)</f>
        <v>0</v>
      </c>
      <c r="BL169" s="17" t="s">
        <v>159</v>
      </c>
      <c r="BM169" s="230" t="s">
        <v>782</v>
      </c>
    </row>
    <row r="170" spans="1:51" s="13" customFormat="1" ht="12">
      <c r="A170" s="13"/>
      <c r="B170" s="232"/>
      <c r="C170" s="233"/>
      <c r="D170" s="234" t="s">
        <v>182</v>
      </c>
      <c r="E170" s="235" t="s">
        <v>1</v>
      </c>
      <c r="F170" s="236" t="s">
        <v>771</v>
      </c>
      <c r="G170" s="233"/>
      <c r="H170" s="237">
        <v>28</v>
      </c>
      <c r="I170" s="238"/>
      <c r="J170" s="233"/>
      <c r="K170" s="233"/>
      <c r="L170" s="239"/>
      <c r="M170" s="240"/>
      <c r="N170" s="241"/>
      <c r="O170" s="241"/>
      <c r="P170" s="241"/>
      <c r="Q170" s="241"/>
      <c r="R170" s="241"/>
      <c r="S170" s="241"/>
      <c r="T170" s="242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43" t="s">
        <v>182</v>
      </c>
      <c r="AU170" s="243" t="s">
        <v>86</v>
      </c>
      <c r="AV170" s="13" t="s">
        <v>86</v>
      </c>
      <c r="AW170" s="13" t="s">
        <v>32</v>
      </c>
      <c r="AX170" s="13" t="s">
        <v>84</v>
      </c>
      <c r="AY170" s="243" t="s">
        <v>152</v>
      </c>
    </row>
    <row r="171" spans="1:65" s="2" customFormat="1" ht="33" customHeight="1">
      <c r="A171" s="38"/>
      <c r="B171" s="39"/>
      <c r="C171" s="219" t="s">
        <v>279</v>
      </c>
      <c r="D171" s="219" t="s">
        <v>154</v>
      </c>
      <c r="E171" s="220" t="s">
        <v>783</v>
      </c>
      <c r="F171" s="221" t="s">
        <v>784</v>
      </c>
      <c r="G171" s="222" t="s">
        <v>348</v>
      </c>
      <c r="H171" s="223">
        <v>4</v>
      </c>
      <c r="I171" s="224"/>
      <c r="J171" s="225">
        <f>ROUND(I171*H171,2)</f>
        <v>0</v>
      </c>
      <c r="K171" s="221" t="s">
        <v>158</v>
      </c>
      <c r="L171" s="44"/>
      <c r="M171" s="226" t="s">
        <v>1</v>
      </c>
      <c r="N171" s="227" t="s">
        <v>41</v>
      </c>
      <c r="O171" s="91"/>
      <c r="P171" s="228">
        <f>O171*H171</f>
        <v>0</v>
      </c>
      <c r="Q171" s="228">
        <v>0</v>
      </c>
      <c r="R171" s="228">
        <f>Q171*H171</f>
        <v>0</v>
      </c>
      <c r="S171" s="228">
        <v>0</v>
      </c>
      <c r="T171" s="229">
        <f>S171*H171</f>
        <v>0</v>
      </c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R171" s="230" t="s">
        <v>159</v>
      </c>
      <c r="AT171" s="230" t="s">
        <v>154</v>
      </c>
      <c r="AU171" s="230" t="s">
        <v>86</v>
      </c>
      <c r="AY171" s="17" t="s">
        <v>152</v>
      </c>
      <c r="BE171" s="231">
        <f>IF(N171="základní",J171,0)</f>
        <v>0</v>
      </c>
      <c r="BF171" s="231">
        <f>IF(N171="snížená",J171,0)</f>
        <v>0</v>
      </c>
      <c r="BG171" s="231">
        <f>IF(N171="zákl. přenesená",J171,0)</f>
        <v>0</v>
      </c>
      <c r="BH171" s="231">
        <f>IF(N171="sníž. přenesená",J171,0)</f>
        <v>0</v>
      </c>
      <c r="BI171" s="231">
        <f>IF(N171="nulová",J171,0)</f>
        <v>0</v>
      </c>
      <c r="BJ171" s="17" t="s">
        <v>84</v>
      </c>
      <c r="BK171" s="231">
        <f>ROUND(I171*H171,2)</f>
        <v>0</v>
      </c>
      <c r="BL171" s="17" t="s">
        <v>159</v>
      </c>
      <c r="BM171" s="230" t="s">
        <v>785</v>
      </c>
    </row>
    <row r="172" spans="1:51" s="13" customFormat="1" ht="12">
      <c r="A172" s="13"/>
      <c r="B172" s="232"/>
      <c r="C172" s="233"/>
      <c r="D172" s="234" t="s">
        <v>182</v>
      </c>
      <c r="E172" s="235" t="s">
        <v>1</v>
      </c>
      <c r="F172" s="236" t="s">
        <v>775</v>
      </c>
      <c r="G172" s="233"/>
      <c r="H172" s="237">
        <v>4</v>
      </c>
      <c r="I172" s="238"/>
      <c r="J172" s="233"/>
      <c r="K172" s="233"/>
      <c r="L172" s="239"/>
      <c r="M172" s="240"/>
      <c r="N172" s="241"/>
      <c r="O172" s="241"/>
      <c r="P172" s="241"/>
      <c r="Q172" s="241"/>
      <c r="R172" s="241"/>
      <c r="S172" s="241"/>
      <c r="T172" s="242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243" t="s">
        <v>182</v>
      </c>
      <c r="AU172" s="243" t="s">
        <v>86</v>
      </c>
      <c r="AV172" s="13" t="s">
        <v>86</v>
      </c>
      <c r="AW172" s="13" t="s">
        <v>32</v>
      </c>
      <c r="AX172" s="13" t="s">
        <v>84</v>
      </c>
      <c r="AY172" s="243" t="s">
        <v>152</v>
      </c>
    </row>
    <row r="173" spans="1:65" s="2" customFormat="1" ht="33" customHeight="1">
      <c r="A173" s="38"/>
      <c r="B173" s="39"/>
      <c r="C173" s="219" t="s">
        <v>283</v>
      </c>
      <c r="D173" s="219" t="s">
        <v>154</v>
      </c>
      <c r="E173" s="220" t="s">
        <v>786</v>
      </c>
      <c r="F173" s="221" t="s">
        <v>787</v>
      </c>
      <c r="G173" s="222" t="s">
        <v>348</v>
      </c>
      <c r="H173" s="223">
        <v>8</v>
      </c>
      <c r="I173" s="224"/>
      <c r="J173" s="225">
        <f>ROUND(I173*H173,2)</f>
        <v>0</v>
      </c>
      <c r="K173" s="221" t="s">
        <v>158</v>
      </c>
      <c r="L173" s="44"/>
      <c r="M173" s="226" t="s">
        <v>1</v>
      </c>
      <c r="N173" s="227" t="s">
        <v>41</v>
      </c>
      <c r="O173" s="91"/>
      <c r="P173" s="228">
        <f>O173*H173</f>
        <v>0</v>
      </c>
      <c r="Q173" s="228">
        <v>0</v>
      </c>
      <c r="R173" s="228">
        <f>Q173*H173</f>
        <v>0</v>
      </c>
      <c r="S173" s="228">
        <v>0</v>
      </c>
      <c r="T173" s="229">
        <f>S173*H173</f>
        <v>0</v>
      </c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R173" s="230" t="s">
        <v>159</v>
      </c>
      <c r="AT173" s="230" t="s">
        <v>154</v>
      </c>
      <c r="AU173" s="230" t="s">
        <v>86</v>
      </c>
      <c r="AY173" s="17" t="s">
        <v>152</v>
      </c>
      <c r="BE173" s="231">
        <f>IF(N173="základní",J173,0)</f>
        <v>0</v>
      </c>
      <c r="BF173" s="231">
        <f>IF(N173="snížená",J173,0)</f>
        <v>0</v>
      </c>
      <c r="BG173" s="231">
        <f>IF(N173="zákl. přenesená",J173,0)</f>
        <v>0</v>
      </c>
      <c r="BH173" s="231">
        <f>IF(N173="sníž. přenesená",J173,0)</f>
        <v>0</v>
      </c>
      <c r="BI173" s="231">
        <f>IF(N173="nulová",J173,0)</f>
        <v>0</v>
      </c>
      <c r="BJ173" s="17" t="s">
        <v>84</v>
      </c>
      <c r="BK173" s="231">
        <f>ROUND(I173*H173,2)</f>
        <v>0</v>
      </c>
      <c r="BL173" s="17" t="s">
        <v>159</v>
      </c>
      <c r="BM173" s="230" t="s">
        <v>788</v>
      </c>
    </row>
    <row r="174" spans="1:51" s="13" customFormat="1" ht="12">
      <c r="A174" s="13"/>
      <c r="B174" s="232"/>
      <c r="C174" s="233"/>
      <c r="D174" s="234" t="s">
        <v>182</v>
      </c>
      <c r="E174" s="235" t="s">
        <v>1</v>
      </c>
      <c r="F174" s="236" t="s">
        <v>779</v>
      </c>
      <c r="G174" s="233"/>
      <c r="H174" s="237">
        <v>8</v>
      </c>
      <c r="I174" s="238"/>
      <c r="J174" s="233"/>
      <c r="K174" s="233"/>
      <c r="L174" s="239"/>
      <c r="M174" s="240"/>
      <c r="N174" s="241"/>
      <c r="O174" s="241"/>
      <c r="P174" s="241"/>
      <c r="Q174" s="241"/>
      <c r="R174" s="241"/>
      <c r="S174" s="241"/>
      <c r="T174" s="242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243" t="s">
        <v>182</v>
      </c>
      <c r="AU174" s="243" t="s">
        <v>86</v>
      </c>
      <c r="AV174" s="13" t="s">
        <v>86</v>
      </c>
      <c r="AW174" s="13" t="s">
        <v>32</v>
      </c>
      <c r="AX174" s="13" t="s">
        <v>84</v>
      </c>
      <c r="AY174" s="243" t="s">
        <v>152</v>
      </c>
    </row>
    <row r="175" spans="1:65" s="2" customFormat="1" ht="33" customHeight="1">
      <c r="A175" s="38"/>
      <c r="B175" s="39"/>
      <c r="C175" s="219" t="s">
        <v>290</v>
      </c>
      <c r="D175" s="219" t="s">
        <v>154</v>
      </c>
      <c r="E175" s="220" t="s">
        <v>244</v>
      </c>
      <c r="F175" s="221" t="s">
        <v>245</v>
      </c>
      <c r="G175" s="222" t="s">
        <v>209</v>
      </c>
      <c r="H175" s="223">
        <v>56.5</v>
      </c>
      <c r="I175" s="224"/>
      <c r="J175" s="225">
        <f>ROUND(I175*H175,2)</f>
        <v>0</v>
      </c>
      <c r="K175" s="221" t="s">
        <v>158</v>
      </c>
      <c r="L175" s="44"/>
      <c r="M175" s="226" t="s">
        <v>1</v>
      </c>
      <c r="N175" s="227" t="s">
        <v>41</v>
      </c>
      <c r="O175" s="91"/>
      <c r="P175" s="228">
        <f>O175*H175</f>
        <v>0</v>
      </c>
      <c r="Q175" s="228">
        <v>0</v>
      </c>
      <c r="R175" s="228">
        <f>Q175*H175</f>
        <v>0</v>
      </c>
      <c r="S175" s="228">
        <v>0</v>
      </c>
      <c r="T175" s="229">
        <f>S175*H175</f>
        <v>0</v>
      </c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R175" s="230" t="s">
        <v>159</v>
      </c>
      <c r="AT175" s="230" t="s">
        <v>154</v>
      </c>
      <c r="AU175" s="230" t="s">
        <v>86</v>
      </c>
      <c r="AY175" s="17" t="s">
        <v>152</v>
      </c>
      <c r="BE175" s="231">
        <f>IF(N175="základní",J175,0)</f>
        <v>0</v>
      </c>
      <c r="BF175" s="231">
        <f>IF(N175="snížená",J175,0)</f>
        <v>0</v>
      </c>
      <c r="BG175" s="231">
        <f>IF(N175="zákl. přenesená",J175,0)</f>
        <v>0</v>
      </c>
      <c r="BH175" s="231">
        <f>IF(N175="sníž. přenesená",J175,0)</f>
        <v>0</v>
      </c>
      <c r="BI175" s="231">
        <f>IF(N175="nulová",J175,0)</f>
        <v>0</v>
      </c>
      <c r="BJ175" s="17" t="s">
        <v>84</v>
      </c>
      <c r="BK175" s="231">
        <f>ROUND(I175*H175,2)</f>
        <v>0</v>
      </c>
      <c r="BL175" s="17" t="s">
        <v>159</v>
      </c>
      <c r="BM175" s="230" t="s">
        <v>789</v>
      </c>
    </row>
    <row r="176" spans="1:51" s="14" customFormat="1" ht="12">
      <c r="A176" s="14"/>
      <c r="B176" s="244"/>
      <c r="C176" s="245"/>
      <c r="D176" s="234" t="s">
        <v>182</v>
      </c>
      <c r="E176" s="246" t="s">
        <v>1</v>
      </c>
      <c r="F176" s="247" t="s">
        <v>247</v>
      </c>
      <c r="G176" s="245"/>
      <c r="H176" s="246" t="s">
        <v>1</v>
      </c>
      <c r="I176" s="248"/>
      <c r="J176" s="245"/>
      <c r="K176" s="245"/>
      <c r="L176" s="249"/>
      <c r="M176" s="250"/>
      <c r="N176" s="251"/>
      <c r="O176" s="251"/>
      <c r="P176" s="251"/>
      <c r="Q176" s="251"/>
      <c r="R176" s="251"/>
      <c r="S176" s="251"/>
      <c r="T176" s="252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  <c r="AE176" s="14"/>
      <c r="AT176" s="253" t="s">
        <v>182</v>
      </c>
      <c r="AU176" s="253" t="s">
        <v>86</v>
      </c>
      <c r="AV176" s="14" t="s">
        <v>84</v>
      </c>
      <c r="AW176" s="14" t="s">
        <v>32</v>
      </c>
      <c r="AX176" s="14" t="s">
        <v>76</v>
      </c>
      <c r="AY176" s="253" t="s">
        <v>152</v>
      </c>
    </row>
    <row r="177" spans="1:51" s="13" customFormat="1" ht="12">
      <c r="A177" s="13"/>
      <c r="B177" s="232"/>
      <c r="C177" s="233"/>
      <c r="D177" s="234" t="s">
        <v>182</v>
      </c>
      <c r="E177" s="235" t="s">
        <v>1</v>
      </c>
      <c r="F177" s="236" t="s">
        <v>249</v>
      </c>
      <c r="G177" s="233"/>
      <c r="H177" s="237">
        <v>4</v>
      </c>
      <c r="I177" s="238"/>
      <c r="J177" s="233"/>
      <c r="K177" s="233"/>
      <c r="L177" s="239"/>
      <c r="M177" s="240"/>
      <c r="N177" s="241"/>
      <c r="O177" s="241"/>
      <c r="P177" s="241"/>
      <c r="Q177" s="241"/>
      <c r="R177" s="241"/>
      <c r="S177" s="241"/>
      <c r="T177" s="242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T177" s="243" t="s">
        <v>182</v>
      </c>
      <c r="AU177" s="243" t="s">
        <v>86</v>
      </c>
      <c r="AV177" s="13" t="s">
        <v>86</v>
      </c>
      <c r="AW177" s="13" t="s">
        <v>32</v>
      </c>
      <c r="AX177" s="13" t="s">
        <v>76</v>
      </c>
      <c r="AY177" s="243" t="s">
        <v>152</v>
      </c>
    </row>
    <row r="178" spans="1:51" s="13" customFormat="1" ht="12">
      <c r="A178" s="13"/>
      <c r="B178" s="232"/>
      <c r="C178" s="233"/>
      <c r="D178" s="234" t="s">
        <v>182</v>
      </c>
      <c r="E178" s="235" t="s">
        <v>1</v>
      </c>
      <c r="F178" s="236" t="s">
        <v>250</v>
      </c>
      <c r="G178" s="233"/>
      <c r="H178" s="237">
        <v>27</v>
      </c>
      <c r="I178" s="238"/>
      <c r="J178" s="233"/>
      <c r="K178" s="233"/>
      <c r="L178" s="239"/>
      <c r="M178" s="240"/>
      <c r="N178" s="241"/>
      <c r="O178" s="241"/>
      <c r="P178" s="241"/>
      <c r="Q178" s="241"/>
      <c r="R178" s="241"/>
      <c r="S178" s="241"/>
      <c r="T178" s="242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T178" s="243" t="s">
        <v>182</v>
      </c>
      <c r="AU178" s="243" t="s">
        <v>86</v>
      </c>
      <c r="AV178" s="13" t="s">
        <v>86</v>
      </c>
      <c r="AW178" s="13" t="s">
        <v>32</v>
      </c>
      <c r="AX178" s="13" t="s">
        <v>76</v>
      </c>
      <c r="AY178" s="243" t="s">
        <v>152</v>
      </c>
    </row>
    <row r="179" spans="1:51" s="13" customFormat="1" ht="12">
      <c r="A179" s="13"/>
      <c r="B179" s="232"/>
      <c r="C179" s="233"/>
      <c r="D179" s="234" t="s">
        <v>182</v>
      </c>
      <c r="E179" s="235" t="s">
        <v>1</v>
      </c>
      <c r="F179" s="236" t="s">
        <v>251</v>
      </c>
      <c r="G179" s="233"/>
      <c r="H179" s="237">
        <v>25.5</v>
      </c>
      <c r="I179" s="238"/>
      <c r="J179" s="233"/>
      <c r="K179" s="233"/>
      <c r="L179" s="239"/>
      <c r="M179" s="240"/>
      <c r="N179" s="241"/>
      <c r="O179" s="241"/>
      <c r="P179" s="241"/>
      <c r="Q179" s="241"/>
      <c r="R179" s="241"/>
      <c r="S179" s="241"/>
      <c r="T179" s="242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243" t="s">
        <v>182</v>
      </c>
      <c r="AU179" s="243" t="s">
        <v>86</v>
      </c>
      <c r="AV179" s="13" t="s">
        <v>86</v>
      </c>
      <c r="AW179" s="13" t="s">
        <v>32</v>
      </c>
      <c r="AX179" s="13" t="s">
        <v>76</v>
      </c>
      <c r="AY179" s="243" t="s">
        <v>152</v>
      </c>
    </row>
    <row r="180" spans="1:51" s="15" customFormat="1" ht="12">
      <c r="A180" s="15"/>
      <c r="B180" s="254"/>
      <c r="C180" s="255"/>
      <c r="D180" s="234" t="s">
        <v>182</v>
      </c>
      <c r="E180" s="256" t="s">
        <v>1</v>
      </c>
      <c r="F180" s="257" t="s">
        <v>225</v>
      </c>
      <c r="G180" s="255"/>
      <c r="H180" s="258">
        <v>56.5</v>
      </c>
      <c r="I180" s="259"/>
      <c r="J180" s="255"/>
      <c r="K180" s="255"/>
      <c r="L180" s="260"/>
      <c r="M180" s="261"/>
      <c r="N180" s="262"/>
      <c r="O180" s="262"/>
      <c r="P180" s="262"/>
      <c r="Q180" s="262"/>
      <c r="R180" s="262"/>
      <c r="S180" s="262"/>
      <c r="T180" s="263"/>
      <c r="U180" s="15"/>
      <c r="V180" s="15"/>
      <c r="W180" s="15"/>
      <c r="X180" s="15"/>
      <c r="Y180" s="15"/>
      <c r="Z180" s="15"/>
      <c r="AA180" s="15"/>
      <c r="AB180" s="15"/>
      <c r="AC180" s="15"/>
      <c r="AD180" s="15"/>
      <c r="AE180" s="15"/>
      <c r="AT180" s="264" t="s">
        <v>182</v>
      </c>
      <c r="AU180" s="264" t="s">
        <v>86</v>
      </c>
      <c r="AV180" s="15" t="s">
        <v>159</v>
      </c>
      <c r="AW180" s="15" t="s">
        <v>32</v>
      </c>
      <c r="AX180" s="15" t="s">
        <v>84</v>
      </c>
      <c r="AY180" s="264" t="s">
        <v>152</v>
      </c>
    </row>
    <row r="181" spans="1:65" s="2" customFormat="1" ht="33" customHeight="1">
      <c r="A181" s="38"/>
      <c r="B181" s="39"/>
      <c r="C181" s="219" t="s">
        <v>295</v>
      </c>
      <c r="D181" s="219" t="s">
        <v>154</v>
      </c>
      <c r="E181" s="220" t="s">
        <v>252</v>
      </c>
      <c r="F181" s="221" t="s">
        <v>253</v>
      </c>
      <c r="G181" s="222" t="s">
        <v>209</v>
      </c>
      <c r="H181" s="223">
        <v>185.565</v>
      </c>
      <c r="I181" s="224"/>
      <c r="J181" s="225">
        <f>ROUND(I181*H181,2)</f>
        <v>0</v>
      </c>
      <c r="K181" s="221" t="s">
        <v>158</v>
      </c>
      <c r="L181" s="44"/>
      <c r="M181" s="226" t="s">
        <v>1</v>
      </c>
      <c r="N181" s="227" t="s">
        <v>41</v>
      </c>
      <c r="O181" s="91"/>
      <c r="P181" s="228">
        <f>O181*H181</f>
        <v>0</v>
      </c>
      <c r="Q181" s="228">
        <v>0</v>
      </c>
      <c r="R181" s="228">
        <f>Q181*H181</f>
        <v>0</v>
      </c>
      <c r="S181" s="228">
        <v>0</v>
      </c>
      <c r="T181" s="229">
        <f>S181*H181</f>
        <v>0</v>
      </c>
      <c r="U181" s="38"/>
      <c r="V181" s="38"/>
      <c r="W181" s="38"/>
      <c r="X181" s="38"/>
      <c r="Y181" s="38"/>
      <c r="Z181" s="38"/>
      <c r="AA181" s="38"/>
      <c r="AB181" s="38"/>
      <c r="AC181" s="38"/>
      <c r="AD181" s="38"/>
      <c r="AE181" s="38"/>
      <c r="AR181" s="230" t="s">
        <v>159</v>
      </c>
      <c r="AT181" s="230" t="s">
        <v>154</v>
      </c>
      <c r="AU181" s="230" t="s">
        <v>86</v>
      </c>
      <c r="AY181" s="17" t="s">
        <v>152</v>
      </c>
      <c r="BE181" s="231">
        <f>IF(N181="základní",J181,0)</f>
        <v>0</v>
      </c>
      <c r="BF181" s="231">
        <f>IF(N181="snížená",J181,0)</f>
        <v>0</v>
      </c>
      <c r="BG181" s="231">
        <f>IF(N181="zákl. přenesená",J181,0)</f>
        <v>0</v>
      </c>
      <c r="BH181" s="231">
        <f>IF(N181="sníž. přenesená",J181,0)</f>
        <v>0</v>
      </c>
      <c r="BI181" s="231">
        <f>IF(N181="nulová",J181,0)</f>
        <v>0</v>
      </c>
      <c r="BJ181" s="17" t="s">
        <v>84</v>
      </c>
      <c r="BK181" s="231">
        <f>ROUND(I181*H181,2)</f>
        <v>0</v>
      </c>
      <c r="BL181" s="17" t="s">
        <v>159</v>
      </c>
      <c r="BM181" s="230" t="s">
        <v>790</v>
      </c>
    </row>
    <row r="182" spans="1:51" s="14" customFormat="1" ht="12">
      <c r="A182" s="14"/>
      <c r="B182" s="244"/>
      <c r="C182" s="245"/>
      <c r="D182" s="234" t="s">
        <v>182</v>
      </c>
      <c r="E182" s="246" t="s">
        <v>1</v>
      </c>
      <c r="F182" s="247" t="s">
        <v>255</v>
      </c>
      <c r="G182" s="245"/>
      <c r="H182" s="246" t="s">
        <v>1</v>
      </c>
      <c r="I182" s="248"/>
      <c r="J182" s="245"/>
      <c r="K182" s="245"/>
      <c r="L182" s="249"/>
      <c r="M182" s="250"/>
      <c r="N182" s="251"/>
      <c r="O182" s="251"/>
      <c r="P182" s="251"/>
      <c r="Q182" s="251"/>
      <c r="R182" s="251"/>
      <c r="S182" s="251"/>
      <c r="T182" s="252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T182" s="253" t="s">
        <v>182</v>
      </c>
      <c r="AU182" s="253" t="s">
        <v>86</v>
      </c>
      <c r="AV182" s="14" t="s">
        <v>84</v>
      </c>
      <c r="AW182" s="14" t="s">
        <v>32</v>
      </c>
      <c r="AX182" s="14" t="s">
        <v>76</v>
      </c>
      <c r="AY182" s="253" t="s">
        <v>152</v>
      </c>
    </row>
    <row r="183" spans="1:51" s="13" customFormat="1" ht="12">
      <c r="A183" s="13"/>
      <c r="B183" s="232"/>
      <c r="C183" s="233"/>
      <c r="D183" s="234" t="s">
        <v>182</v>
      </c>
      <c r="E183" s="235" t="s">
        <v>98</v>
      </c>
      <c r="F183" s="236" t="s">
        <v>791</v>
      </c>
      <c r="G183" s="233"/>
      <c r="H183" s="237">
        <v>185.565</v>
      </c>
      <c r="I183" s="238"/>
      <c r="J183" s="233"/>
      <c r="K183" s="233"/>
      <c r="L183" s="239"/>
      <c r="M183" s="240"/>
      <c r="N183" s="241"/>
      <c r="O183" s="241"/>
      <c r="P183" s="241"/>
      <c r="Q183" s="241"/>
      <c r="R183" s="241"/>
      <c r="S183" s="241"/>
      <c r="T183" s="242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T183" s="243" t="s">
        <v>182</v>
      </c>
      <c r="AU183" s="243" t="s">
        <v>86</v>
      </c>
      <c r="AV183" s="13" t="s">
        <v>86</v>
      </c>
      <c r="AW183" s="13" t="s">
        <v>32</v>
      </c>
      <c r="AX183" s="13" t="s">
        <v>84</v>
      </c>
      <c r="AY183" s="243" t="s">
        <v>152</v>
      </c>
    </row>
    <row r="184" spans="1:65" s="2" customFormat="1" ht="37.8" customHeight="1">
      <c r="A184" s="38"/>
      <c r="B184" s="39"/>
      <c r="C184" s="219" t="s">
        <v>301</v>
      </c>
      <c r="D184" s="219" t="s">
        <v>154</v>
      </c>
      <c r="E184" s="220" t="s">
        <v>258</v>
      </c>
      <c r="F184" s="221" t="s">
        <v>259</v>
      </c>
      <c r="G184" s="222" t="s">
        <v>209</v>
      </c>
      <c r="H184" s="223">
        <v>927.825</v>
      </c>
      <c r="I184" s="224"/>
      <c r="J184" s="225">
        <f>ROUND(I184*H184,2)</f>
        <v>0</v>
      </c>
      <c r="K184" s="221" t="s">
        <v>158</v>
      </c>
      <c r="L184" s="44"/>
      <c r="M184" s="226" t="s">
        <v>1</v>
      </c>
      <c r="N184" s="227" t="s">
        <v>41</v>
      </c>
      <c r="O184" s="91"/>
      <c r="P184" s="228">
        <f>O184*H184</f>
        <v>0</v>
      </c>
      <c r="Q184" s="228">
        <v>0</v>
      </c>
      <c r="R184" s="228">
        <f>Q184*H184</f>
        <v>0</v>
      </c>
      <c r="S184" s="228">
        <v>0</v>
      </c>
      <c r="T184" s="229">
        <f>S184*H184</f>
        <v>0</v>
      </c>
      <c r="U184" s="38"/>
      <c r="V184" s="38"/>
      <c r="W184" s="38"/>
      <c r="X184" s="38"/>
      <c r="Y184" s="38"/>
      <c r="Z184" s="38"/>
      <c r="AA184" s="38"/>
      <c r="AB184" s="38"/>
      <c r="AC184" s="38"/>
      <c r="AD184" s="38"/>
      <c r="AE184" s="38"/>
      <c r="AR184" s="230" t="s">
        <v>159</v>
      </c>
      <c r="AT184" s="230" t="s">
        <v>154</v>
      </c>
      <c r="AU184" s="230" t="s">
        <v>86</v>
      </c>
      <c r="AY184" s="17" t="s">
        <v>152</v>
      </c>
      <c r="BE184" s="231">
        <f>IF(N184="základní",J184,0)</f>
        <v>0</v>
      </c>
      <c r="BF184" s="231">
        <f>IF(N184="snížená",J184,0)</f>
        <v>0</v>
      </c>
      <c r="BG184" s="231">
        <f>IF(N184="zákl. přenesená",J184,0)</f>
        <v>0</v>
      </c>
      <c r="BH184" s="231">
        <f>IF(N184="sníž. přenesená",J184,0)</f>
        <v>0</v>
      </c>
      <c r="BI184" s="231">
        <f>IF(N184="nulová",J184,0)</f>
        <v>0</v>
      </c>
      <c r="BJ184" s="17" t="s">
        <v>84</v>
      </c>
      <c r="BK184" s="231">
        <f>ROUND(I184*H184,2)</f>
        <v>0</v>
      </c>
      <c r="BL184" s="17" t="s">
        <v>159</v>
      </c>
      <c r="BM184" s="230" t="s">
        <v>792</v>
      </c>
    </row>
    <row r="185" spans="1:51" s="13" customFormat="1" ht="12">
      <c r="A185" s="13"/>
      <c r="B185" s="232"/>
      <c r="C185" s="233"/>
      <c r="D185" s="234" t="s">
        <v>182</v>
      </c>
      <c r="E185" s="235" t="s">
        <v>1</v>
      </c>
      <c r="F185" s="236" t="s">
        <v>261</v>
      </c>
      <c r="G185" s="233"/>
      <c r="H185" s="237">
        <v>927.825</v>
      </c>
      <c r="I185" s="238"/>
      <c r="J185" s="233"/>
      <c r="K185" s="233"/>
      <c r="L185" s="239"/>
      <c r="M185" s="240"/>
      <c r="N185" s="241"/>
      <c r="O185" s="241"/>
      <c r="P185" s="241"/>
      <c r="Q185" s="241"/>
      <c r="R185" s="241"/>
      <c r="S185" s="241"/>
      <c r="T185" s="242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T185" s="243" t="s">
        <v>182</v>
      </c>
      <c r="AU185" s="243" t="s">
        <v>86</v>
      </c>
      <c r="AV185" s="13" t="s">
        <v>86</v>
      </c>
      <c r="AW185" s="13" t="s">
        <v>32</v>
      </c>
      <c r="AX185" s="13" t="s">
        <v>84</v>
      </c>
      <c r="AY185" s="243" t="s">
        <v>152</v>
      </c>
    </row>
    <row r="186" spans="1:65" s="2" customFormat="1" ht="24.15" customHeight="1">
      <c r="A186" s="38"/>
      <c r="B186" s="39"/>
      <c r="C186" s="219" t="s">
        <v>305</v>
      </c>
      <c r="D186" s="219" t="s">
        <v>154</v>
      </c>
      <c r="E186" s="220" t="s">
        <v>263</v>
      </c>
      <c r="F186" s="221" t="s">
        <v>264</v>
      </c>
      <c r="G186" s="222" t="s">
        <v>209</v>
      </c>
      <c r="H186" s="223">
        <v>110.5</v>
      </c>
      <c r="I186" s="224"/>
      <c r="J186" s="225">
        <f>ROUND(I186*H186,2)</f>
        <v>0</v>
      </c>
      <c r="K186" s="221" t="s">
        <v>158</v>
      </c>
      <c r="L186" s="44"/>
      <c r="M186" s="226" t="s">
        <v>1</v>
      </c>
      <c r="N186" s="227" t="s">
        <v>41</v>
      </c>
      <c r="O186" s="91"/>
      <c r="P186" s="228">
        <f>O186*H186</f>
        <v>0</v>
      </c>
      <c r="Q186" s="228">
        <v>0</v>
      </c>
      <c r="R186" s="228">
        <f>Q186*H186</f>
        <v>0</v>
      </c>
      <c r="S186" s="228">
        <v>0</v>
      </c>
      <c r="T186" s="229">
        <f>S186*H186</f>
        <v>0</v>
      </c>
      <c r="U186" s="38"/>
      <c r="V186" s="38"/>
      <c r="W186" s="38"/>
      <c r="X186" s="38"/>
      <c r="Y186" s="38"/>
      <c r="Z186" s="38"/>
      <c r="AA186" s="38"/>
      <c r="AB186" s="38"/>
      <c r="AC186" s="38"/>
      <c r="AD186" s="38"/>
      <c r="AE186" s="38"/>
      <c r="AR186" s="230" t="s">
        <v>159</v>
      </c>
      <c r="AT186" s="230" t="s">
        <v>154</v>
      </c>
      <c r="AU186" s="230" t="s">
        <v>86</v>
      </c>
      <c r="AY186" s="17" t="s">
        <v>152</v>
      </c>
      <c r="BE186" s="231">
        <f>IF(N186="základní",J186,0)</f>
        <v>0</v>
      </c>
      <c r="BF186" s="231">
        <f>IF(N186="snížená",J186,0)</f>
        <v>0</v>
      </c>
      <c r="BG186" s="231">
        <f>IF(N186="zákl. přenesená",J186,0)</f>
        <v>0</v>
      </c>
      <c r="BH186" s="231">
        <f>IF(N186="sníž. přenesená",J186,0)</f>
        <v>0</v>
      </c>
      <c r="BI186" s="231">
        <f>IF(N186="nulová",J186,0)</f>
        <v>0</v>
      </c>
      <c r="BJ186" s="17" t="s">
        <v>84</v>
      </c>
      <c r="BK186" s="231">
        <f>ROUND(I186*H186,2)</f>
        <v>0</v>
      </c>
      <c r="BL186" s="17" t="s">
        <v>159</v>
      </c>
      <c r="BM186" s="230" t="s">
        <v>793</v>
      </c>
    </row>
    <row r="187" spans="1:51" s="14" customFormat="1" ht="12">
      <c r="A187" s="14"/>
      <c r="B187" s="244"/>
      <c r="C187" s="245"/>
      <c r="D187" s="234" t="s">
        <v>182</v>
      </c>
      <c r="E187" s="246" t="s">
        <v>1</v>
      </c>
      <c r="F187" s="247" t="s">
        <v>266</v>
      </c>
      <c r="G187" s="245"/>
      <c r="H187" s="246" t="s">
        <v>1</v>
      </c>
      <c r="I187" s="248"/>
      <c r="J187" s="245"/>
      <c r="K187" s="245"/>
      <c r="L187" s="249"/>
      <c r="M187" s="250"/>
      <c r="N187" s="251"/>
      <c r="O187" s="251"/>
      <c r="P187" s="251"/>
      <c r="Q187" s="251"/>
      <c r="R187" s="251"/>
      <c r="S187" s="251"/>
      <c r="T187" s="252"/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  <c r="AE187" s="14"/>
      <c r="AT187" s="253" t="s">
        <v>182</v>
      </c>
      <c r="AU187" s="253" t="s">
        <v>86</v>
      </c>
      <c r="AV187" s="14" t="s">
        <v>84</v>
      </c>
      <c r="AW187" s="14" t="s">
        <v>32</v>
      </c>
      <c r="AX187" s="14" t="s">
        <v>76</v>
      </c>
      <c r="AY187" s="253" t="s">
        <v>152</v>
      </c>
    </row>
    <row r="188" spans="1:51" s="13" customFormat="1" ht="12">
      <c r="A188" s="13"/>
      <c r="B188" s="232"/>
      <c r="C188" s="233"/>
      <c r="D188" s="234" t="s">
        <v>182</v>
      </c>
      <c r="E188" s="235" t="s">
        <v>1</v>
      </c>
      <c r="F188" s="236" t="s">
        <v>121</v>
      </c>
      <c r="G188" s="233"/>
      <c r="H188" s="237">
        <v>85</v>
      </c>
      <c r="I188" s="238"/>
      <c r="J188" s="233"/>
      <c r="K188" s="233"/>
      <c r="L188" s="239"/>
      <c r="M188" s="240"/>
      <c r="N188" s="241"/>
      <c r="O188" s="241"/>
      <c r="P188" s="241"/>
      <c r="Q188" s="241"/>
      <c r="R188" s="241"/>
      <c r="S188" s="241"/>
      <c r="T188" s="242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T188" s="243" t="s">
        <v>182</v>
      </c>
      <c r="AU188" s="243" t="s">
        <v>86</v>
      </c>
      <c r="AV188" s="13" t="s">
        <v>86</v>
      </c>
      <c r="AW188" s="13" t="s">
        <v>32</v>
      </c>
      <c r="AX188" s="13" t="s">
        <v>76</v>
      </c>
      <c r="AY188" s="243" t="s">
        <v>152</v>
      </c>
    </row>
    <row r="189" spans="1:51" s="13" customFormat="1" ht="12">
      <c r="A189" s="13"/>
      <c r="B189" s="232"/>
      <c r="C189" s="233"/>
      <c r="D189" s="234" t="s">
        <v>182</v>
      </c>
      <c r="E189" s="235" t="s">
        <v>1</v>
      </c>
      <c r="F189" s="236" t="s">
        <v>251</v>
      </c>
      <c r="G189" s="233"/>
      <c r="H189" s="237">
        <v>25.5</v>
      </c>
      <c r="I189" s="238"/>
      <c r="J189" s="233"/>
      <c r="K189" s="233"/>
      <c r="L189" s="239"/>
      <c r="M189" s="240"/>
      <c r="N189" s="241"/>
      <c r="O189" s="241"/>
      <c r="P189" s="241"/>
      <c r="Q189" s="241"/>
      <c r="R189" s="241"/>
      <c r="S189" s="241"/>
      <c r="T189" s="242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T189" s="243" t="s">
        <v>182</v>
      </c>
      <c r="AU189" s="243" t="s">
        <v>86</v>
      </c>
      <c r="AV189" s="13" t="s">
        <v>86</v>
      </c>
      <c r="AW189" s="13" t="s">
        <v>32</v>
      </c>
      <c r="AX189" s="13" t="s">
        <v>76</v>
      </c>
      <c r="AY189" s="243" t="s">
        <v>152</v>
      </c>
    </row>
    <row r="190" spans="1:51" s="15" customFormat="1" ht="12">
      <c r="A190" s="15"/>
      <c r="B190" s="254"/>
      <c r="C190" s="255"/>
      <c r="D190" s="234" t="s">
        <v>182</v>
      </c>
      <c r="E190" s="256" t="s">
        <v>1</v>
      </c>
      <c r="F190" s="257" t="s">
        <v>225</v>
      </c>
      <c r="G190" s="255"/>
      <c r="H190" s="258">
        <v>110.5</v>
      </c>
      <c r="I190" s="259"/>
      <c r="J190" s="255"/>
      <c r="K190" s="255"/>
      <c r="L190" s="260"/>
      <c r="M190" s="261"/>
      <c r="N190" s="262"/>
      <c r="O190" s="262"/>
      <c r="P190" s="262"/>
      <c r="Q190" s="262"/>
      <c r="R190" s="262"/>
      <c r="S190" s="262"/>
      <c r="T190" s="263"/>
      <c r="U190" s="15"/>
      <c r="V190" s="15"/>
      <c r="W190" s="15"/>
      <c r="X190" s="15"/>
      <c r="Y190" s="15"/>
      <c r="Z190" s="15"/>
      <c r="AA190" s="15"/>
      <c r="AB190" s="15"/>
      <c r="AC190" s="15"/>
      <c r="AD190" s="15"/>
      <c r="AE190" s="15"/>
      <c r="AT190" s="264" t="s">
        <v>182</v>
      </c>
      <c r="AU190" s="264" t="s">
        <v>86</v>
      </c>
      <c r="AV190" s="15" t="s">
        <v>159</v>
      </c>
      <c r="AW190" s="15" t="s">
        <v>32</v>
      </c>
      <c r="AX190" s="15" t="s">
        <v>84</v>
      </c>
      <c r="AY190" s="264" t="s">
        <v>152</v>
      </c>
    </row>
    <row r="191" spans="1:65" s="2" customFormat="1" ht="33" customHeight="1">
      <c r="A191" s="38"/>
      <c r="B191" s="39"/>
      <c r="C191" s="219" t="s">
        <v>309</v>
      </c>
      <c r="D191" s="219" t="s">
        <v>154</v>
      </c>
      <c r="E191" s="220" t="s">
        <v>274</v>
      </c>
      <c r="F191" s="221" t="s">
        <v>275</v>
      </c>
      <c r="G191" s="222" t="s">
        <v>276</v>
      </c>
      <c r="H191" s="223">
        <v>371.13</v>
      </c>
      <c r="I191" s="224"/>
      <c r="J191" s="225">
        <f>ROUND(I191*H191,2)</f>
        <v>0</v>
      </c>
      <c r="K191" s="221" t="s">
        <v>158</v>
      </c>
      <c r="L191" s="44"/>
      <c r="M191" s="226" t="s">
        <v>1</v>
      </c>
      <c r="N191" s="227" t="s">
        <v>41</v>
      </c>
      <c r="O191" s="91"/>
      <c r="P191" s="228">
        <f>O191*H191</f>
        <v>0</v>
      </c>
      <c r="Q191" s="228">
        <v>0</v>
      </c>
      <c r="R191" s="228">
        <f>Q191*H191</f>
        <v>0</v>
      </c>
      <c r="S191" s="228">
        <v>0</v>
      </c>
      <c r="T191" s="229">
        <f>S191*H191</f>
        <v>0</v>
      </c>
      <c r="U191" s="38"/>
      <c r="V191" s="38"/>
      <c r="W191" s="38"/>
      <c r="X191" s="38"/>
      <c r="Y191" s="38"/>
      <c r="Z191" s="38"/>
      <c r="AA191" s="38"/>
      <c r="AB191" s="38"/>
      <c r="AC191" s="38"/>
      <c r="AD191" s="38"/>
      <c r="AE191" s="38"/>
      <c r="AR191" s="230" t="s">
        <v>159</v>
      </c>
      <c r="AT191" s="230" t="s">
        <v>154</v>
      </c>
      <c r="AU191" s="230" t="s">
        <v>86</v>
      </c>
      <c r="AY191" s="17" t="s">
        <v>152</v>
      </c>
      <c r="BE191" s="231">
        <f>IF(N191="základní",J191,0)</f>
        <v>0</v>
      </c>
      <c r="BF191" s="231">
        <f>IF(N191="snížená",J191,0)</f>
        <v>0</v>
      </c>
      <c r="BG191" s="231">
        <f>IF(N191="zákl. přenesená",J191,0)</f>
        <v>0</v>
      </c>
      <c r="BH191" s="231">
        <f>IF(N191="sníž. přenesená",J191,0)</f>
        <v>0</v>
      </c>
      <c r="BI191" s="231">
        <f>IF(N191="nulová",J191,0)</f>
        <v>0</v>
      </c>
      <c r="BJ191" s="17" t="s">
        <v>84</v>
      </c>
      <c r="BK191" s="231">
        <f>ROUND(I191*H191,2)</f>
        <v>0</v>
      </c>
      <c r="BL191" s="17" t="s">
        <v>159</v>
      </c>
      <c r="BM191" s="230" t="s">
        <v>794</v>
      </c>
    </row>
    <row r="192" spans="1:51" s="13" customFormat="1" ht="12">
      <c r="A192" s="13"/>
      <c r="B192" s="232"/>
      <c r="C192" s="233"/>
      <c r="D192" s="234" t="s">
        <v>182</v>
      </c>
      <c r="E192" s="235" t="s">
        <v>1</v>
      </c>
      <c r="F192" s="236" t="s">
        <v>278</v>
      </c>
      <c r="G192" s="233"/>
      <c r="H192" s="237">
        <v>371.13</v>
      </c>
      <c r="I192" s="238"/>
      <c r="J192" s="233"/>
      <c r="K192" s="233"/>
      <c r="L192" s="239"/>
      <c r="M192" s="240"/>
      <c r="N192" s="241"/>
      <c r="O192" s="241"/>
      <c r="P192" s="241"/>
      <c r="Q192" s="241"/>
      <c r="R192" s="241"/>
      <c r="S192" s="241"/>
      <c r="T192" s="242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T192" s="243" t="s">
        <v>182</v>
      </c>
      <c r="AU192" s="243" t="s">
        <v>86</v>
      </c>
      <c r="AV192" s="13" t="s">
        <v>86</v>
      </c>
      <c r="AW192" s="13" t="s">
        <v>32</v>
      </c>
      <c r="AX192" s="13" t="s">
        <v>84</v>
      </c>
      <c r="AY192" s="243" t="s">
        <v>152</v>
      </c>
    </row>
    <row r="193" spans="1:65" s="2" customFormat="1" ht="16.5" customHeight="1">
      <c r="A193" s="38"/>
      <c r="B193" s="39"/>
      <c r="C193" s="219" t="s">
        <v>313</v>
      </c>
      <c r="D193" s="219" t="s">
        <v>154</v>
      </c>
      <c r="E193" s="220" t="s">
        <v>280</v>
      </c>
      <c r="F193" s="221" t="s">
        <v>281</v>
      </c>
      <c r="G193" s="222" t="s">
        <v>209</v>
      </c>
      <c r="H193" s="223">
        <v>185.565</v>
      </c>
      <c r="I193" s="224"/>
      <c r="J193" s="225">
        <f>ROUND(I193*H193,2)</f>
        <v>0</v>
      </c>
      <c r="K193" s="221" t="s">
        <v>158</v>
      </c>
      <c r="L193" s="44"/>
      <c r="M193" s="226" t="s">
        <v>1</v>
      </c>
      <c r="N193" s="227" t="s">
        <v>41</v>
      </c>
      <c r="O193" s="91"/>
      <c r="P193" s="228">
        <f>O193*H193</f>
        <v>0</v>
      </c>
      <c r="Q193" s="228">
        <v>0</v>
      </c>
      <c r="R193" s="228">
        <f>Q193*H193</f>
        <v>0</v>
      </c>
      <c r="S193" s="228">
        <v>0</v>
      </c>
      <c r="T193" s="229">
        <f>S193*H193</f>
        <v>0</v>
      </c>
      <c r="U193" s="38"/>
      <c r="V193" s="38"/>
      <c r="W193" s="38"/>
      <c r="X193" s="38"/>
      <c r="Y193" s="38"/>
      <c r="Z193" s="38"/>
      <c r="AA193" s="38"/>
      <c r="AB193" s="38"/>
      <c r="AC193" s="38"/>
      <c r="AD193" s="38"/>
      <c r="AE193" s="38"/>
      <c r="AR193" s="230" t="s">
        <v>159</v>
      </c>
      <c r="AT193" s="230" t="s">
        <v>154</v>
      </c>
      <c r="AU193" s="230" t="s">
        <v>86</v>
      </c>
      <c r="AY193" s="17" t="s">
        <v>152</v>
      </c>
      <c r="BE193" s="231">
        <f>IF(N193="základní",J193,0)</f>
        <v>0</v>
      </c>
      <c r="BF193" s="231">
        <f>IF(N193="snížená",J193,0)</f>
        <v>0</v>
      </c>
      <c r="BG193" s="231">
        <f>IF(N193="zákl. přenesená",J193,0)</f>
        <v>0</v>
      </c>
      <c r="BH193" s="231">
        <f>IF(N193="sníž. přenesená",J193,0)</f>
        <v>0</v>
      </c>
      <c r="BI193" s="231">
        <f>IF(N193="nulová",J193,0)</f>
        <v>0</v>
      </c>
      <c r="BJ193" s="17" t="s">
        <v>84</v>
      </c>
      <c r="BK193" s="231">
        <f>ROUND(I193*H193,2)</f>
        <v>0</v>
      </c>
      <c r="BL193" s="17" t="s">
        <v>159</v>
      </c>
      <c r="BM193" s="230" t="s">
        <v>795</v>
      </c>
    </row>
    <row r="194" spans="1:51" s="13" customFormat="1" ht="12">
      <c r="A194" s="13"/>
      <c r="B194" s="232"/>
      <c r="C194" s="233"/>
      <c r="D194" s="234" t="s">
        <v>182</v>
      </c>
      <c r="E194" s="235" t="s">
        <v>1</v>
      </c>
      <c r="F194" s="236" t="s">
        <v>98</v>
      </c>
      <c r="G194" s="233"/>
      <c r="H194" s="237">
        <v>185.565</v>
      </c>
      <c r="I194" s="238"/>
      <c r="J194" s="233"/>
      <c r="K194" s="233"/>
      <c r="L194" s="239"/>
      <c r="M194" s="240"/>
      <c r="N194" s="241"/>
      <c r="O194" s="241"/>
      <c r="P194" s="241"/>
      <c r="Q194" s="241"/>
      <c r="R194" s="241"/>
      <c r="S194" s="241"/>
      <c r="T194" s="242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T194" s="243" t="s">
        <v>182</v>
      </c>
      <c r="AU194" s="243" t="s">
        <v>86</v>
      </c>
      <c r="AV194" s="13" t="s">
        <v>86</v>
      </c>
      <c r="AW194" s="13" t="s">
        <v>32</v>
      </c>
      <c r="AX194" s="13" t="s">
        <v>84</v>
      </c>
      <c r="AY194" s="243" t="s">
        <v>152</v>
      </c>
    </row>
    <row r="195" spans="1:65" s="2" customFormat="1" ht="24.15" customHeight="1">
      <c r="A195" s="38"/>
      <c r="B195" s="39"/>
      <c r="C195" s="219" t="s">
        <v>317</v>
      </c>
      <c r="D195" s="219" t="s">
        <v>154</v>
      </c>
      <c r="E195" s="220" t="s">
        <v>796</v>
      </c>
      <c r="F195" s="221" t="s">
        <v>797</v>
      </c>
      <c r="G195" s="222" t="s">
        <v>157</v>
      </c>
      <c r="H195" s="223">
        <v>7</v>
      </c>
      <c r="I195" s="224"/>
      <c r="J195" s="225">
        <f>ROUND(I195*H195,2)</f>
        <v>0</v>
      </c>
      <c r="K195" s="221" t="s">
        <v>158</v>
      </c>
      <c r="L195" s="44"/>
      <c r="M195" s="226" t="s">
        <v>1</v>
      </c>
      <c r="N195" s="227" t="s">
        <v>41</v>
      </c>
      <c r="O195" s="91"/>
      <c r="P195" s="228">
        <f>O195*H195</f>
        <v>0</v>
      </c>
      <c r="Q195" s="228">
        <v>0</v>
      </c>
      <c r="R195" s="228">
        <f>Q195*H195</f>
        <v>0</v>
      </c>
      <c r="S195" s="228">
        <v>0</v>
      </c>
      <c r="T195" s="229">
        <f>S195*H195</f>
        <v>0</v>
      </c>
      <c r="U195" s="38"/>
      <c r="V195" s="38"/>
      <c r="W195" s="38"/>
      <c r="X195" s="38"/>
      <c r="Y195" s="38"/>
      <c r="Z195" s="38"/>
      <c r="AA195" s="38"/>
      <c r="AB195" s="38"/>
      <c r="AC195" s="38"/>
      <c r="AD195" s="38"/>
      <c r="AE195" s="38"/>
      <c r="AR195" s="230" t="s">
        <v>159</v>
      </c>
      <c r="AT195" s="230" t="s">
        <v>154</v>
      </c>
      <c r="AU195" s="230" t="s">
        <v>86</v>
      </c>
      <c r="AY195" s="17" t="s">
        <v>152</v>
      </c>
      <c r="BE195" s="231">
        <f>IF(N195="základní",J195,0)</f>
        <v>0</v>
      </c>
      <c r="BF195" s="231">
        <f>IF(N195="snížená",J195,0)</f>
        <v>0</v>
      </c>
      <c r="BG195" s="231">
        <f>IF(N195="zákl. přenesená",J195,0)</f>
        <v>0</v>
      </c>
      <c r="BH195" s="231">
        <f>IF(N195="sníž. přenesená",J195,0)</f>
        <v>0</v>
      </c>
      <c r="BI195" s="231">
        <f>IF(N195="nulová",J195,0)</f>
        <v>0</v>
      </c>
      <c r="BJ195" s="17" t="s">
        <v>84</v>
      </c>
      <c r="BK195" s="231">
        <f>ROUND(I195*H195,2)</f>
        <v>0</v>
      </c>
      <c r="BL195" s="17" t="s">
        <v>159</v>
      </c>
      <c r="BM195" s="230" t="s">
        <v>798</v>
      </c>
    </row>
    <row r="196" spans="1:65" s="2" customFormat="1" ht="16.5" customHeight="1">
      <c r="A196" s="38"/>
      <c r="B196" s="39"/>
      <c r="C196" s="265" t="s">
        <v>322</v>
      </c>
      <c r="D196" s="265" t="s">
        <v>296</v>
      </c>
      <c r="E196" s="266" t="s">
        <v>799</v>
      </c>
      <c r="F196" s="267" t="s">
        <v>800</v>
      </c>
      <c r="G196" s="268" t="s">
        <v>276</v>
      </c>
      <c r="H196" s="269">
        <v>2.94</v>
      </c>
      <c r="I196" s="270"/>
      <c r="J196" s="271">
        <f>ROUND(I196*H196,2)</f>
        <v>0</v>
      </c>
      <c r="K196" s="267" t="s">
        <v>158</v>
      </c>
      <c r="L196" s="272"/>
      <c r="M196" s="273" t="s">
        <v>1</v>
      </c>
      <c r="N196" s="274" t="s">
        <v>41</v>
      </c>
      <c r="O196" s="91"/>
      <c r="P196" s="228">
        <f>O196*H196</f>
        <v>0</v>
      </c>
      <c r="Q196" s="228">
        <v>1</v>
      </c>
      <c r="R196" s="228">
        <f>Q196*H196</f>
        <v>2.94</v>
      </c>
      <c r="S196" s="228">
        <v>0</v>
      </c>
      <c r="T196" s="229">
        <f>S196*H196</f>
        <v>0</v>
      </c>
      <c r="U196" s="38"/>
      <c r="V196" s="38"/>
      <c r="W196" s="38"/>
      <c r="X196" s="38"/>
      <c r="Y196" s="38"/>
      <c r="Z196" s="38"/>
      <c r="AA196" s="38"/>
      <c r="AB196" s="38"/>
      <c r="AC196" s="38"/>
      <c r="AD196" s="38"/>
      <c r="AE196" s="38"/>
      <c r="AR196" s="230" t="s">
        <v>184</v>
      </c>
      <c r="AT196" s="230" t="s">
        <v>296</v>
      </c>
      <c r="AU196" s="230" t="s">
        <v>86</v>
      </c>
      <c r="AY196" s="17" t="s">
        <v>152</v>
      </c>
      <c r="BE196" s="231">
        <f>IF(N196="základní",J196,0)</f>
        <v>0</v>
      </c>
      <c r="BF196" s="231">
        <f>IF(N196="snížená",J196,0)</f>
        <v>0</v>
      </c>
      <c r="BG196" s="231">
        <f>IF(N196="zákl. přenesená",J196,0)</f>
        <v>0</v>
      </c>
      <c r="BH196" s="231">
        <f>IF(N196="sníž. přenesená",J196,0)</f>
        <v>0</v>
      </c>
      <c r="BI196" s="231">
        <f>IF(N196="nulová",J196,0)</f>
        <v>0</v>
      </c>
      <c r="BJ196" s="17" t="s">
        <v>84</v>
      </c>
      <c r="BK196" s="231">
        <f>ROUND(I196*H196,2)</f>
        <v>0</v>
      </c>
      <c r="BL196" s="17" t="s">
        <v>159</v>
      </c>
      <c r="BM196" s="230" t="s">
        <v>801</v>
      </c>
    </row>
    <row r="197" spans="1:51" s="13" customFormat="1" ht="12">
      <c r="A197" s="13"/>
      <c r="B197" s="232"/>
      <c r="C197" s="233"/>
      <c r="D197" s="234" t="s">
        <v>182</v>
      </c>
      <c r="E197" s="233"/>
      <c r="F197" s="236" t="s">
        <v>802</v>
      </c>
      <c r="G197" s="233"/>
      <c r="H197" s="237">
        <v>2.94</v>
      </c>
      <c r="I197" s="238"/>
      <c r="J197" s="233"/>
      <c r="K197" s="233"/>
      <c r="L197" s="239"/>
      <c r="M197" s="240"/>
      <c r="N197" s="241"/>
      <c r="O197" s="241"/>
      <c r="P197" s="241"/>
      <c r="Q197" s="241"/>
      <c r="R197" s="241"/>
      <c r="S197" s="241"/>
      <c r="T197" s="242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T197" s="243" t="s">
        <v>182</v>
      </c>
      <c r="AU197" s="243" t="s">
        <v>86</v>
      </c>
      <c r="AV197" s="13" t="s">
        <v>86</v>
      </c>
      <c r="AW197" s="13" t="s">
        <v>4</v>
      </c>
      <c r="AX197" s="13" t="s">
        <v>84</v>
      </c>
      <c r="AY197" s="243" t="s">
        <v>152</v>
      </c>
    </row>
    <row r="198" spans="1:65" s="2" customFormat="1" ht="24.15" customHeight="1">
      <c r="A198" s="38"/>
      <c r="B198" s="39"/>
      <c r="C198" s="219" t="s">
        <v>326</v>
      </c>
      <c r="D198" s="219" t="s">
        <v>154</v>
      </c>
      <c r="E198" s="220" t="s">
        <v>803</v>
      </c>
      <c r="F198" s="221" t="s">
        <v>804</v>
      </c>
      <c r="G198" s="222" t="s">
        <v>157</v>
      </c>
      <c r="H198" s="223">
        <v>4.5</v>
      </c>
      <c r="I198" s="224"/>
      <c r="J198" s="225">
        <f>ROUND(I198*H198,2)</f>
        <v>0</v>
      </c>
      <c r="K198" s="221" t="s">
        <v>158</v>
      </c>
      <c r="L198" s="44"/>
      <c r="M198" s="226" t="s">
        <v>1</v>
      </c>
      <c r="N198" s="227" t="s">
        <v>41</v>
      </c>
      <c r="O198" s="91"/>
      <c r="P198" s="228">
        <f>O198*H198</f>
        <v>0</v>
      </c>
      <c r="Q198" s="228">
        <v>0</v>
      </c>
      <c r="R198" s="228">
        <f>Q198*H198</f>
        <v>0</v>
      </c>
      <c r="S198" s="228">
        <v>0</v>
      </c>
      <c r="T198" s="229">
        <f>S198*H198</f>
        <v>0</v>
      </c>
      <c r="U198" s="38"/>
      <c r="V198" s="38"/>
      <c r="W198" s="38"/>
      <c r="X198" s="38"/>
      <c r="Y198" s="38"/>
      <c r="Z198" s="38"/>
      <c r="AA198" s="38"/>
      <c r="AB198" s="38"/>
      <c r="AC198" s="38"/>
      <c r="AD198" s="38"/>
      <c r="AE198" s="38"/>
      <c r="AR198" s="230" t="s">
        <v>159</v>
      </c>
      <c r="AT198" s="230" t="s">
        <v>154</v>
      </c>
      <c r="AU198" s="230" t="s">
        <v>86</v>
      </c>
      <c r="AY198" s="17" t="s">
        <v>152</v>
      </c>
      <c r="BE198" s="231">
        <f>IF(N198="základní",J198,0)</f>
        <v>0</v>
      </c>
      <c r="BF198" s="231">
        <f>IF(N198="snížená",J198,0)</f>
        <v>0</v>
      </c>
      <c r="BG198" s="231">
        <f>IF(N198="zákl. přenesená",J198,0)</f>
        <v>0</v>
      </c>
      <c r="BH198" s="231">
        <f>IF(N198="sníž. přenesená",J198,0)</f>
        <v>0</v>
      </c>
      <c r="BI198" s="231">
        <f>IF(N198="nulová",J198,0)</f>
        <v>0</v>
      </c>
      <c r="BJ198" s="17" t="s">
        <v>84</v>
      </c>
      <c r="BK198" s="231">
        <f>ROUND(I198*H198,2)</f>
        <v>0</v>
      </c>
      <c r="BL198" s="17" t="s">
        <v>159</v>
      </c>
      <c r="BM198" s="230" t="s">
        <v>805</v>
      </c>
    </row>
    <row r="199" spans="1:65" s="2" customFormat="1" ht="16.5" customHeight="1">
      <c r="A199" s="38"/>
      <c r="B199" s="39"/>
      <c r="C199" s="265" t="s">
        <v>330</v>
      </c>
      <c r="D199" s="265" t="s">
        <v>296</v>
      </c>
      <c r="E199" s="266" t="s">
        <v>799</v>
      </c>
      <c r="F199" s="267" t="s">
        <v>800</v>
      </c>
      <c r="G199" s="268" t="s">
        <v>276</v>
      </c>
      <c r="H199" s="269">
        <v>3.15</v>
      </c>
      <c r="I199" s="270"/>
      <c r="J199" s="271">
        <f>ROUND(I199*H199,2)</f>
        <v>0</v>
      </c>
      <c r="K199" s="267" t="s">
        <v>158</v>
      </c>
      <c r="L199" s="272"/>
      <c r="M199" s="273" t="s">
        <v>1</v>
      </c>
      <c r="N199" s="274" t="s">
        <v>41</v>
      </c>
      <c r="O199" s="91"/>
      <c r="P199" s="228">
        <f>O199*H199</f>
        <v>0</v>
      </c>
      <c r="Q199" s="228">
        <v>1</v>
      </c>
      <c r="R199" s="228">
        <f>Q199*H199</f>
        <v>3.15</v>
      </c>
      <c r="S199" s="228">
        <v>0</v>
      </c>
      <c r="T199" s="229">
        <f>S199*H199</f>
        <v>0</v>
      </c>
      <c r="U199" s="38"/>
      <c r="V199" s="38"/>
      <c r="W199" s="38"/>
      <c r="X199" s="38"/>
      <c r="Y199" s="38"/>
      <c r="Z199" s="38"/>
      <c r="AA199" s="38"/>
      <c r="AB199" s="38"/>
      <c r="AC199" s="38"/>
      <c r="AD199" s="38"/>
      <c r="AE199" s="38"/>
      <c r="AR199" s="230" t="s">
        <v>184</v>
      </c>
      <c r="AT199" s="230" t="s">
        <v>296</v>
      </c>
      <c r="AU199" s="230" t="s">
        <v>86</v>
      </c>
      <c r="AY199" s="17" t="s">
        <v>152</v>
      </c>
      <c r="BE199" s="231">
        <f>IF(N199="základní",J199,0)</f>
        <v>0</v>
      </c>
      <c r="BF199" s="231">
        <f>IF(N199="snížená",J199,0)</f>
        <v>0</v>
      </c>
      <c r="BG199" s="231">
        <f>IF(N199="zákl. přenesená",J199,0)</f>
        <v>0</v>
      </c>
      <c r="BH199" s="231">
        <f>IF(N199="sníž. přenesená",J199,0)</f>
        <v>0</v>
      </c>
      <c r="BI199" s="231">
        <f>IF(N199="nulová",J199,0)</f>
        <v>0</v>
      </c>
      <c r="BJ199" s="17" t="s">
        <v>84</v>
      </c>
      <c r="BK199" s="231">
        <f>ROUND(I199*H199,2)</f>
        <v>0</v>
      </c>
      <c r="BL199" s="17" t="s">
        <v>159</v>
      </c>
      <c r="BM199" s="230" t="s">
        <v>806</v>
      </c>
    </row>
    <row r="200" spans="1:51" s="13" customFormat="1" ht="12">
      <c r="A200" s="13"/>
      <c r="B200" s="232"/>
      <c r="C200" s="233"/>
      <c r="D200" s="234" t="s">
        <v>182</v>
      </c>
      <c r="E200" s="233"/>
      <c r="F200" s="236" t="s">
        <v>807</v>
      </c>
      <c r="G200" s="233"/>
      <c r="H200" s="237">
        <v>3.15</v>
      </c>
      <c r="I200" s="238"/>
      <c r="J200" s="233"/>
      <c r="K200" s="233"/>
      <c r="L200" s="239"/>
      <c r="M200" s="240"/>
      <c r="N200" s="241"/>
      <c r="O200" s="241"/>
      <c r="P200" s="241"/>
      <c r="Q200" s="241"/>
      <c r="R200" s="241"/>
      <c r="S200" s="241"/>
      <c r="T200" s="242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T200" s="243" t="s">
        <v>182</v>
      </c>
      <c r="AU200" s="243" t="s">
        <v>86</v>
      </c>
      <c r="AV200" s="13" t="s">
        <v>86</v>
      </c>
      <c r="AW200" s="13" t="s">
        <v>4</v>
      </c>
      <c r="AX200" s="13" t="s">
        <v>84</v>
      </c>
      <c r="AY200" s="243" t="s">
        <v>152</v>
      </c>
    </row>
    <row r="201" spans="1:65" s="2" customFormat="1" ht="24.15" customHeight="1">
      <c r="A201" s="38"/>
      <c r="B201" s="39"/>
      <c r="C201" s="219" t="s">
        <v>335</v>
      </c>
      <c r="D201" s="219" t="s">
        <v>154</v>
      </c>
      <c r="E201" s="220" t="s">
        <v>284</v>
      </c>
      <c r="F201" s="221" t="s">
        <v>285</v>
      </c>
      <c r="G201" s="222" t="s">
        <v>209</v>
      </c>
      <c r="H201" s="223">
        <v>85</v>
      </c>
      <c r="I201" s="224"/>
      <c r="J201" s="225">
        <f>ROUND(I201*H201,2)</f>
        <v>0</v>
      </c>
      <c r="K201" s="221" t="s">
        <v>158</v>
      </c>
      <c r="L201" s="44"/>
      <c r="M201" s="226" t="s">
        <v>1</v>
      </c>
      <c r="N201" s="227" t="s">
        <v>41</v>
      </c>
      <c r="O201" s="91"/>
      <c r="P201" s="228">
        <f>O201*H201</f>
        <v>0</v>
      </c>
      <c r="Q201" s="228">
        <v>0</v>
      </c>
      <c r="R201" s="228">
        <f>Q201*H201</f>
        <v>0</v>
      </c>
      <c r="S201" s="228">
        <v>0</v>
      </c>
      <c r="T201" s="229">
        <f>S201*H201</f>
        <v>0</v>
      </c>
      <c r="U201" s="38"/>
      <c r="V201" s="38"/>
      <c r="W201" s="38"/>
      <c r="X201" s="38"/>
      <c r="Y201" s="38"/>
      <c r="Z201" s="38"/>
      <c r="AA201" s="38"/>
      <c r="AB201" s="38"/>
      <c r="AC201" s="38"/>
      <c r="AD201" s="38"/>
      <c r="AE201" s="38"/>
      <c r="AR201" s="230" t="s">
        <v>159</v>
      </c>
      <c r="AT201" s="230" t="s">
        <v>154</v>
      </c>
      <c r="AU201" s="230" t="s">
        <v>86</v>
      </c>
      <c r="AY201" s="17" t="s">
        <v>152</v>
      </c>
      <c r="BE201" s="231">
        <f>IF(N201="základní",J201,0)</f>
        <v>0</v>
      </c>
      <c r="BF201" s="231">
        <f>IF(N201="snížená",J201,0)</f>
        <v>0</v>
      </c>
      <c r="BG201" s="231">
        <f>IF(N201="zákl. přenesená",J201,0)</f>
        <v>0</v>
      </c>
      <c r="BH201" s="231">
        <f>IF(N201="sníž. přenesená",J201,0)</f>
        <v>0</v>
      </c>
      <c r="BI201" s="231">
        <f>IF(N201="nulová",J201,0)</f>
        <v>0</v>
      </c>
      <c r="BJ201" s="17" t="s">
        <v>84</v>
      </c>
      <c r="BK201" s="231">
        <f>ROUND(I201*H201,2)</f>
        <v>0</v>
      </c>
      <c r="BL201" s="17" t="s">
        <v>159</v>
      </c>
      <c r="BM201" s="230" t="s">
        <v>808</v>
      </c>
    </row>
    <row r="202" spans="1:51" s="13" customFormat="1" ht="12">
      <c r="A202" s="13"/>
      <c r="B202" s="232"/>
      <c r="C202" s="233"/>
      <c r="D202" s="234" t="s">
        <v>182</v>
      </c>
      <c r="E202" s="235" t="s">
        <v>121</v>
      </c>
      <c r="F202" s="236" t="s">
        <v>809</v>
      </c>
      <c r="G202" s="233"/>
      <c r="H202" s="237">
        <v>85</v>
      </c>
      <c r="I202" s="238"/>
      <c r="J202" s="233"/>
      <c r="K202" s="233"/>
      <c r="L202" s="239"/>
      <c r="M202" s="240"/>
      <c r="N202" s="241"/>
      <c r="O202" s="241"/>
      <c r="P202" s="241"/>
      <c r="Q202" s="241"/>
      <c r="R202" s="241"/>
      <c r="S202" s="241"/>
      <c r="T202" s="242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T202" s="243" t="s">
        <v>182</v>
      </c>
      <c r="AU202" s="243" t="s">
        <v>86</v>
      </c>
      <c r="AV202" s="13" t="s">
        <v>86</v>
      </c>
      <c r="AW202" s="13" t="s">
        <v>32</v>
      </c>
      <c r="AX202" s="13" t="s">
        <v>84</v>
      </c>
      <c r="AY202" s="243" t="s">
        <v>152</v>
      </c>
    </row>
    <row r="203" spans="1:65" s="2" customFormat="1" ht="24.15" customHeight="1">
      <c r="A203" s="38"/>
      <c r="B203" s="39"/>
      <c r="C203" s="219" t="s">
        <v>340</v>
      </c>
      <c r="D203" s="219" t="s">
        <v>154</v>
      </c>
      <c r="E203" s="220" t="s">
        <v>310</v>
      </c>
      <c r="F203" s="221" t="s">
        <v>311</v>
      </c>
      <c r="G203" s="222" t="s">
        <v>157</v>
      </c>
      <c r="H203" s="223">
        <v>170</v>
      </c>
      <c r="I203" s="224"/>
      <c r="J203" s="225">
        <f>ROUND(I203*H203,2)</f>
        <v>0</v>
      </c>
      <c r="K203" s="221" t="s">
        <v>158</v>
      </c>
      <c r="L203" s="44"/>
      <c r="M203" s="226" t="s">
        <v>1</v>
      </c>
      <c r="N203" s="227" t="s">
        <v>41</v>
      </c>
      <c r="O203" s="91"/>
      <c r="P203" s="228">
        <f>O203*H203</f>
        <v>0</v>
      </c>
      <c r="Q203" s="228">
        <v>0</v>
      </c>
      <c r="R203" s="228">
        <f>Q203*H203</f>
        <v>0</v>
      </c>
      <c r="S203" s="228">
        <v>0</v>
      </c>
      <c r="T203" s="229">
        <f>S203*H203</f>
        <v>0</v>
      </c>
      <c r="U203" s="38"/>
      <c r="V203" s="38"/>
      <c r="W203" s="38"/>
      <c r="X203" s="38"/>
      <c r="Y203" s="38"/>
      <c r="Z203" s="38"/>
      <c r="AA203" s="38"/>
      <c r="AB203" s="38"/>
      <c r="AC203" s="38"/>
      <c r="AD203" s="38"/>
      <c r="AE203" s="38"/>
      <c r="AR203" s="230" t="s">
        <v>159</v>
      </c>
      <c r="AT203" s="230" t="s">
        <v>154</v>
      </c>
      <c r="AU203" s="230" t="s">
        <v>86</v>
      </c>
      <c r="AY203" s="17" t="s">
        <v>152</v>
      </c>
      <c r="BE203" s="231">
        <f>IF(N203="základní",J203,0)</f>
        <v>0</v>
      </c>
      <c r="BF203" s="231">
        <f>IF(N203="snížená",J203,0)</f>
        <v>0</v>
      </c>
      <c r="BG203" s="231">
        <f>IF(N203="zákl. přenesená",J203,0)</f>
        <v>0</v>
      </c>
      <c r="BH203" s="231">
        <f>IF(N203="sníž. přenesená",J203,0)</f>
        <v>0</v>
      </c>
      <c r="BI203" s="231">
        <f>IF(N203="nulová",J203,0)</f>
        <v>0</v>
      </c>
      <c r="BJ203" s="17" t="s">
        <v>84</v>
      </c>
      <c r="BK203" s="231">
        <f>ROUND(I203*H203,2)</f>
        <v>0</v>
      </c>
      <c r="BL203" s="17" t="s">
        <v>159</v>
      </c>
      <c r="BM203" s="230" t="s">
        <v>810</v>
      </c>
    </row>
    <row r="204" spans="1:51" s="13" customFormat="1" ht="12">
      <c r="A204" s="13"/>
      <c r="B204" s="232"/>
      <c r="C204" s="233"/>
      <c r="D204" s="234" t="s">
        <v>182</v>
      </c>
      <c r="E204" s="235" t="s">
        <v>102</v>
      </c>
      <c r="F204" s="236" t="s">
        <v>811</v>
      </c>
      <c r="G204" s="233"/>
      <c r="H204" s="237">
        <v>170</v>
      </c>
      <c r="I204" s="238"/>
      <c r="J204" s="233"/>
      <c r="K204" s="233"/>
      <c r="L204" s="239"/>
      <c r="M204" s="240"/>
      <c r="N204" s="241"/>
      <c r="O204" s="241"/>
      <c r="P204" s="241"/>
      <c r="Q204" s="241"/>
      <c r="R204" s="241"/>
      <c r="S204" s="241"/>
      <c r="T204" s="242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T204" s="243" t="s">
        <v>182</v>
      </c>
      <c r="AU204" s="243" t="s">
        <v>86</v>
      </c>
      <c r="AV204" s="13" t="s">
        <v>86</v>
      </c>
      <c r="AW204" s="13" t="s">
        <v>32</v>
      </c>
      <c r="AX204" s="13" t="s">
        <v>84</v>
      </c>
      <c r="AY204" s="243" t="s">
        <v>152</v>
      </c>
    </row>
    <row r="205" spans="1:65" s="2" customFormat="1" ht="24.15" customHeight="1">
      <c r="A205" s="38"/>
      <c r="B205" s="39"/>
      <c r="C205" s="219" t="s">
        <v>345</v>
      </c>
      <c r="D205" s="219" t="s">
        <v>154</v>
      </c>
      <c r="E205" s="220" t="s">
        <v>314</v>
      </c>
      <c r="F205" s="221" t="s">
        <v>315</v>
      </c>
      <c r="G205" s="222" t="s">
        <v>157</v>
      </c>
      <c r="H205" s="223">
        <v>170</v>
      </c>
      <c r="I205" s="224"/>
      <c r="J205" s="225">
        <f>ROUND(I205*H205,2)</f>
        <v>0</v>
      </c>
      <c r="K205" s="221" t="s">
        <v>158</v>
      </c>
      <c r="L205" s="44"/>
      <c r="M205" s="226" t="s">
        <v>1</v>
      </c>
      <c r="N205" s="227" t="s">
        <v>41</v>
      </c>
      <c r="O205" s="91"/>
      <c r="P205" s="228">
        <f>O205*H205</f>
        <v>0</v>
      </c>
      <c r="Q205" s="228">
        <v>0</v>
      </c>
      <c r="R205" s="228">
        <f>Q205*H205</f>
        <v>0</v>
      </c>
      <c r="S205" s="228">
        <v>0</v>
      </c>
      <c r="T205" s="229">
        <f>S205*H205</f>
        <v>0</v>
      </c>
      <c r="U205" s="38"/>
      <c r="V205" s="38"/>
      <c r="W205" s="38"/>
      <c r="X205" s="38"/>
      <c r="Y205" s="38"/>
      <c r="Z205" s="38"/>
      <c r="AA205" s="38"/>
      <c r="AB205" s="38"/>
      <c r="AC205" s="38"/>
      <c r="AD205" s="38"/>
      <c r="AE205" s="38"/>
      <c r="AR205" s="230" t="s">
        <v>159</v>
      </c>
      <c r="AT205" s="230" t="s">
        <v>154</v>
      </c>
      <c r="AU205" s="230" t="s">
        <v>86</v>
      </c>
      <c r="AY205" s="17" t="s">
        <v>152</v>
      </c>
      <c r="BE205" s="231">
        <f>IF(N205="základní",J205,0)</f>
        <v>0</v>
      </c>
      <c r="BF205" s="231">
        <f>IF(N205="snížená",J205,0)</f>
        <v>0</v>
      </c>
      <c r="BG205" s="231">
        <f>IF(N205="zákl. přenesená",J205,0)</f>
        <v>0</v>
      </c>
      <c r="BH205" s="231">
        <f>IF(N205="sníž. přenesená",J205,0)</f>
        <v>0</v>
      </c>
      <c r="BI205" s="231">
        <f>IF(N205="nulová",J205,0)</f>
        <v>0</v>
      </c>
      <c r="BJ205" s="17" t="s">
        <v>84</v>
      </c>
      <c r="BK205" s="231">
        <f>ROUND(I205*H205,2)</f>
        <v>0</v>
      </c>
      <c r="BL205" s="17" t="s">
        <v>159</v>
      </c>
      <c r="BM205" s="230" t="s">
        <v>812</v>
      </c>
    </row>
    <row r="206" spans="1:51" s="13" customFormat="1" ht="12">
      <c r="A206" s="13"/>
      <c r="B206" s="232"/>
      <c r="C206" s="233"/>
      <c r="D206" s="234" t="s">
        <v>182</v>
      </c>
      <c r="E206" s="235" t="s">
        <v>1</v>
      </c>
      <c r="F206" s="236" t="s">
        <v>102</v>
      </c>
      <c r="G206" s="233"/>
      <c r="H206" s="237">
        <v>170</v>
      </c>
      <c r="I206" s="238"/>
      <c r="J206" s="233"/>
      <c r="K206" s="233"/>
      <c r="L206" s="239"/>
      <c r="M206" s="240"/>
      <c r="N206" s="241"/>
      <c r="O206" s="241"/>
      <c r="P206" s="241"/>
      <c r="Q206" s="241"/>
      <c r="R206" s="241"/>
      <c r="S206" s="241"/>
      <c r="T206" s="242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T206" s="243" t="s">
        <v>182</v>
      </c>
      <c r="AU206" s="243" t="s">
        <v>86</v>
      </c>
      <c r="AV206" s="13" t="s">
        <v>86</v>
      </c>
      <c r="AW206" s="13" t="s">
        <v>32</v>
      </c>
      <c r="AX206" s="13" t="s">
        <v>84</v>
      </c>
      <c r="AY206" s="243" t="s">
        <v>152</v>
      </c>
    </row>
    <row r="207" spans="1:65" s="2" customFormat="1" ht="16.5" customHeight="1">
      <c r="A207" s="38"/>
      <c r="B207" s="39"/>
      <c r="C207" s="265" t="s">
        <v>350</v>
      </c>
      <c r="D207" s="265" t="s">
        <v>296</v>
      </c>
      <c r="E207" s="266" t="s">
        <v>318</v>
      </c>
      <c r="F207" s="267" t="s">
        <v>319</v>
      </c>
      <c r="G207" s="268" t="s">
        <v>320</v>
      </c>
      <c r="H207" s="269">
        <v>5.176</v>
      </c>
      <c r="I207" s="270"/>
      <c r="J207" s="271">
        <f>ROUND(I207*H207,2)</f>
        <v>0</v>
      </c>
      <c r="K207" s="267" t="s">
        <v>158</v>
      </c>
      <c r="L207" s="272"/>
      <c r="M207" s="273" t="s">
        <v>1</v>
      </c>
      <c r="N207" s="274" t="s">
        <v>41</v>
      </c>
      <c r="O207" s="91"/>
      <c r="P207" s="228">
        <f>O207*H207</f>
        <v>0</v>
      </c>
      <c r="Q207" s="228">
        <v>0.001</v>
      </c>
      <c r="R207" s="228">
        <f>Q207*H207</f>
        <v>0.005176</v>
      </c>
      <c r="S207" s="228">
        <v>0</v>
      </c>
      <c r="T207" s="229">
        <f>S207*H207</f>
        <v>0</v>
      </c>
      <c r="U207" s="38"/>
      <c r="V207" s="38"/>
      <c r="W207" s="38"/>
      <c r="X207" s="38"/>
      <c r="Y207" s="38"/>
      <c r="Z207" s="38"/>
      <c r="AA207" s="38"/>
      <c r="AB207" s="38"/>
      <c r="AC207" s="38"/>
      <c r="AD207" s="38"/>
      <c r="AE207" s="38"/>
      <c r="AR207" s="230" t="s">
        <v>184</v>
      </c>
      <c r="AT207" s="230" t="s">
        <v>296</v>
      </c>
      <c r="AU207" s="230" t="s">
        <v>86</v>
      </c>
      <c r="AY207" s="17" t="s">
        <v>152</v>
      </c>
      <c r="BE207" s="231">
        <f>IF(N207="základní",J207,0)</f>
        <v>0</v>
      </c>
      <c r="BF207" s="231">
        <f>IF(N207="snížená",J207,0)</f>
        <v>0</v>
      </c>
      <c r="BG207" s="231">
        <f>IF(N207="zákl. přenesená",J207,0)</f>
        <v>0</v>
      </c>
      <c r="BH207" s="231">
        <f>IF(N207="sníž. přenesená",J207,0)</f>
        <v>0</v>
      </c>
      <c r="BI207" s="231">
        <f>IF(N207="nulová",J207,0)</f>
        <v>0</v>
      </c>
      <c r="BJ207" s="17" t="s">
        <v>84</v>
      </c>
      <c r="BK207" s="231">
        <f>ROUND(I207*H207,2)</f>
        <v>0</v>
      </c>
      <c r="BL207" s="17" t="s">
        <v>159</v>
      </c>
      <c r="BM207" s="230" t="s">
        <v>813</v>
      </c>
    </row>
    <row r="208" spans="1:65" s="2" customFormat="1" ht="21.75" customHeight="1">
      <c r="A208" s="38"/>
      <c r="B208" s="39"/>
      <c r="C208" s="219" t="s">
        <v>356</v>
      </c>
      <c r="D208" s="219" t="s">
        <v>154</v>
      </c>
      <c r="E208" s="220" t="s">
        <v>323</v>
      </c>
      <c r="F208" s="221" t="s">
        <v>324</v>
      </c>
      <c r="G208" s="222" t="s">
        <v>157</v>
      </c>
      <c r="H208" s="223">
        <v>170</v>
      </c>
      <c r="I208" s="224"/>
      <c r="J208" s="225">
        <f>ROUND(I208*H208,2)</f>
        <v>0</v>
      </c>
      <c r="K208" s="221" t="s">
        <v>158</v>
      </c>
      <c r="L208" s="44"/>
      <c r="M208" s="226" t="s">
        <v>1</v>
      </c>
      <c r="N208" s="227" t="s">
        <v>41</v>
      </c>
      <c r="O208" s="91"/>
      <c r="P208" s="228">
        <f>O208*H208</f>
        <v>0</v>
      </c>
      <c r="Q208" s="228">
        <v>0</v>
      </c>
      <c r="R208" s="228">
        <f>Q208*H208</f>
        <v>0</v>
      </c>
      <c r="S208" s="228">
        <v>0</v>
      </c>
      <c r="T208" s="229">
        <f>S208*H208</f>
        <v>0</v>
      </c>
      <c r="U208" s="38"/>
      <c r="V208" s="38"/>
      <c r="W208" s="38"/>
      <c r="X208" s="38"/>
      <c r="Y208" s="38"/>
      <c r="Z208" s="38"/>
      <c r="AA208" s="38"/>
      <c r="AB208" s="38"/>
      <c r="AC208" s="38"/>
      <c r="AD208" s="38"/>
      <c r="AE208" s="38"/>
      <c r="AR208" s="230" t="s">
        <v>159</v>
      </c>
      <c r="AT208" s="230" t="s">
        <v>154</v>
      </c>
      <c r="AU208" s="230" t="s">
        <v>86</v>
      </c>
      <c r="AY208" s="17" t="s">
        <v>152</v>
      </c>
      <c r="BE208" s="231">
        <f>IF(N208="základní",J208,0)</f>
        <v>0</v>
      </c>
      <c r="BF208" s="231">
        <f>IF(N208="snížená",J208,0)</f>
        <v>0</v>
      </c>
      <c r="BG208" s="231">
        <f>IF(N208="zákl. přenesená",J208,0)</f>
        <v>0</v>
      </c>
      <c r="BH208" s="231">
        <f>IF(N208="sníž. přenesená",J208,0)</f>
        <v>0</v>
      </c>
      <c r="BI208" s="231">
        <f>IF(N208="nulová",J208,0)</f>
        <v>0</v>
      </c>
      <c r="BJ208" s="17" t="s">
        <v>84</v>
      </c>
      <c r="BK208" s="231">
        <f>ROUND(I208*H208,2)</f>
        <v>0</v>
      </c>
      <c r="BL208" s="17" t="s">
        <v>159</v>
      </c>
      <c r="BM208" s="230" t="s">
        <v>814</v>
      </c>
    </row>
    <row r="209" spans="1:51" s="13" customFormat="1" ht="12">
      <c r="A209" s="13"/>
      <c r="B209" s="232"/>
      <c r="C209" s="233"/>
      <c r="D209" s="234" t="s">
        <v>182</v>
      </c>
      <c r="E209" s="235" t="s">
        <v>1</v>
      </c>
      <c r="F209" s="236" t="s">
        <v>102</v>
      </c>
      <c r="G209" s="233"/>
      <c r="H209" s="237">
        <v>170</v>
      </c>
      <c r="I209" s="238"/>
      <c r="J209" s="233"/>
      <c r="K209" s="233"/>
      <c r="L209" s="239"/>
      <c r="M209" s="240"/>
      <c r="N209" s="241"/>
      <c r="O209" s="241"/>
      <c r="P209" s="241"/>
      <c r="Q209" s="241"/>
      <c r="R209" s="241"/>
      <c r="S209" s="241"/>
      <c r="T209" s="242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T209" s="243" t="s">
        <v>182</v>
      </c>
      <c r="AU209" s="243" t="s">
        <v>86</v>
      </c>
      <c r="AV209" s="13" t="s">
        <v>86</v>
      </c>
      <c r="AW209" s="13" t="s">
        <v>32</v>
      </c>
      <c r="AX209" s="13" t="s">
        <v>84</v>
      </c>
      <c r="AY209" s="243" t="s">
        <v>152</v>
      </c>
    </row>
    <row r="210" spans="1:65" s="2" customFormat="1" ht="16.5" customHeight="1">
      <c r="A210" s="38"/>
      <c r="B210" s="39"/>
      <c r="C210" s="219" t="s">
        <v>363</v>
      </c>
      <c r="D210" s="219" t="s">
        <v>154</v>
      </c>
      <c r="E210" s="220" t="s">
        <v>327</v>
      </c>
      <c r="F210" s="221" t="s">
        <v>328</v>
      </c>
      <c r="G210" s="222" t="s">
        <v>157</v>
      </c>
      <c r="H210" s="223">
        <v>170</v>
      </c>
      <c r="I210" s="224"/>
      <c r="J210" s="225">
        <f>ROUND(I210*H210,2)</f>
        <v>0</v>
      </c>
      <c r="K210" s="221" t="s">
        <v>158</v>
      </c>
      <c r="L210" s="44"/>
      <c r="M210" s="226" t="s">
        <v>1</v>
      </c>
      <c r="N210" s="227" t="s">
        <v>41</v>
      </c>
      <c r="O210" s="91"/>
      <c r="P210" s="228">
        <f>O210*H210</f>
        <v>0</v>
      </c>
      <c r="Q210" s="228">
        <v>0</v>
      </c>
      <c r="R210" s="228">
        <f>Q210*H210</f>
        <v>0</v>
      </c>
      <c r="S210" s="228">
        <v>0</v>
      </c>
      <c r="T210" s="229">
        <f>S210*H210</f>
        <v>0</v>
      </c>
      <c r="U210" s="38"/>
      <c r="V210" s="38"/>
      <c r="W210" s="38"/>
      <c r="X210" s="38"/>
      <c r="Y210" s="38"/>
      <c r="Z210" s="38"/>
      <c r="AA210" s="38"/>
      <c r="AB210" s="38"/>
      <c r="AC210" s="38"/>
      <c r="AD210" s="38"/>
      <c r="AE210" s="38"/>
      <c r="AR210" s="230" t="s">
        <v>159</v>
      </c>
      <c r="AT210" s="230" t="s">
        <v>154</v>
      </c>
      <c r="AU210" s="230" t="s">
        <v>86</v>
      </c>
      <c r="AY210" s="17" t="s">
        <v>152</v>
      </c>
      <c r="BE210" s="231">
        <f>IF(N210="základní",J210,0)</f>
        <v>0</v>
      </c>
      <c r="BF210" s="231">
        <f>IF(N210="snížená",J210,0)</f>
        <v>0</v>
      </c>
      <c r="BG210" s="231">
        <f>IF(N210="zákl. přenesená",J210,0)</f>
        <v>0</v>
      </c>
      <c r="BH210" s="231">
        <f>IF(N210="sníž. přenesená",J210,0)</f>
        <v>0</v>
      </c>
      <c r="BI210" s="231">
        <f>IF(N210="nulová",J210,0)</f>
        <v>0</v>
      </c>
      <c r="BJ210" s="17" t="s">
        <v>84</v>
      </c>
      <c r="BK210" s="231">
        <f>ROUND(I210*H210,2)</f>
        <v>0</v>
      </c>
      <c r="BL210" s="17" t="s">
        <v>159</v>
      </c>
      <c r="BM210" s="230" t="s">
        <v>815</v>
      </c>
    </row>
    <row r="211" spans="1:65" s="2" customFormat="1" ht="24.15" customHeight="1">
      <c r="A211" s="38"/>
      <c r="B211" s="39"/>
      <c r="C211" s="219" t="s">
        <v>371</v>
      </c>
      <c r="D211" s="219" t="s">
        <v>154</v>
      </c>
      <c r="E211" s="220" t="s">
        <v>331</v>
      </c>
      <c r="F211" s="221" t="s">
        <v>816</v>
      </c>
      <c r="G211" s="222" t="s">
        <v>157</v>
      </c>
      <c r="H211" s="223">
        <v>170</v>
      </c>
      <c r="I211" s="224"/>
      <c r="J211" s="225">
        <f>ROUND(I211*H211,2)</f>
        <v>0</v>
      </c>
      <c r="K211" s="221" t="s">
        <v>158</v>
      </c>
      <c r="L211" s="44"/>
      <c r="M211" s="226" t="s">
        <v>1</v>
      </c>
      <c r="N211" s="227" t="s">
        <v>41</v>
      </c>
      <c r="O211" s="91"/>
      <c r="P211" s="228">
        <f>O211*H211</f>
        <v>0</v>
      </c>
      <c r="Q211" s="228">
        <v>0</v>
      </c>
      <c r="R211" s="228">
        <f>Q211*H211</f>
        <v>0</v>
      </c>
      <c r="S211" s="228">
        <v>0</v>
      </c>
      <c r="T211" s="229">
        <f>S211*H211</f>
        <v>0</v>
      </c>
      <c r="U211" s="38"/>
      <c r="V211" s="38"/>
      <c r="W211" s="38"/>
      <c r="X211" s="38"/>
      <c r="Y211" s="38"/>
      <c r="Z211" s="38"/>
      <c r="AA211" s="38"/>
      <c r="AB211" s="38"/>
      <c r="AC211" s="38"/>
      <c r="AD211" s="38"/>
      <c r="AE211" s="38"/>
      <c r="AR211" s="230" t="s">
        <v>159</v>
      </c>
      <c r="AT211" s="230" t="s">
        <v>154</v>
      </c>
      <c r="AU211" s="230" t="s">
        <v>86</v>
      </c>
      <c r="AY211" s="17" t="s">
        <v>152</v>
      </c>
      <c r="BE211" s="231">
        <f>IF(N211="základní",J211,0)</f>
        <v>0</v>
      </c>
      <c r="BF211" s="231">
        <f>IF(N211="snížená",J211,0)</f>
        <v>0</v>
      </c>
      <c r="BG211" s="231">
        <f>IF(N211="zákl. přenesená",J211,0)</f>
        <v>0</v>
      </c>
      <c r="BH211" s="231">
        <f>IF(N211="sníž. přenesená",J211,0)</f>
        <v>0</v>
      </c>
      <c r="BI211" s="231">
        <f>IF(N211="nulová",J211,0)</f>
        <v>0</v>
      </c>
      <c r="BJ211" s="17" t="s">
        <v>84</v>
      </c>
      <c r="BK211" s="231">
        <f>ROUND(I211*H211,2)</f>
        <v>0</v>
      </c>
      <c r="BL211" s="17" t="s">
        <v>159</v>
      </c>
      <c r="BM211" s="230" t="s">
        <v>817</v>
      </c>
    </row>
    <row r="212" spans="1:51" s="13" customFormat="1" ht="12">
      <c r="A212" s="13"/>
      <c r="B212" s="232"/>
      <c r="C212" s="233"/>
      <c r="D212" s="234" t="s">
        <v>182</v>
      </c>
      <c r="E212" s="235" t="s">
        <v>1</v>
      </c>
      <c r="F212" s="236" t="s">
        <v>102</v>
      </c>
      <c r="G212" s="233"/>
      <c r="H212" s="237">
        <v>170</v>
      </c>
      <c r="I212" s="238"/>
      <c r="J212" s="233"/>
      <c r="K212" s="233"/>
      <c r="L212" s="239"/>
      <c r="M212" s="240"/>
      <c r="N212" s="241"/>
      <c r="O212" s="241"/>
      <c r="P212" s="241"/>
      <c r="Q212" s="241"/>
      <c r="R212" s="241"/>
      <c r="S212" s="241"/>
      <c r="T212" s="242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T212" s="243" t="s">
        <v>182</v>
      </c>
      <c r="AU212" s="243" t="s">
        <v>86</v>
      </c>
      <c r="AV212" s="13" t="s">
        <v>86</v>
      </c>
      <c r="AW212" s="13" t="s">
        <v>32</v>
      </c>
      <c r="AX212" s="13" t="s">
        <v>84</v>
      </c>
      <c r="AY212" s="243" t="s">
        <v>152</v>
      </c>
    </row>
    <row r="213" spans="1:63" s="12" customFormat="1" ht="22.8" customHeight="1">
      <c r="A213" s="12"/>
      <c r="B213" s="203"/>
      <c r="C213" s="204"/>
      <c r="D213" s="205" t="s">
        <v>75</v>
      </c>
      <c r="E213" s="217" t="s">
        <v>86</v>
      </c>
      <c r="F213" s="217" t="s">
        <v>818</v>
      </c>
      <c r="G213" s="204"/>
      <c r="H213" s="204"/>
      <c r="I213" s="207"/>
      <c r="J213" s="218">
        <f>BK213</f>
        <v>0</v>
      </c>
      <c r="K213" s="204"/>
      <c r="L213" s="209"/>
      <c r="M213" s="210"/>
      <c r="N213" s="211"/>
      <c r="O213" s="211"/>
      <c r="P213" s="212">
        <f>SUM(P214:P216)</f>
        <v>0</v>
      </c>
      <c r="Q213" s="211"/>
      <c r="R213" s="212">
        <f>SUM(R214:R216)</f>
        <v>24.734893950000004</v>
      </c>
      <c r="S213" s="211"/>
      <c r="T213" s="213">
        <f>SUM(T214:T216)</f>
        <v>0</v>
      </c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R213" s="214" t="s">
        <v>84</v>
      </c>
      <c r="AT213" s="215" t="s">
        <v>75</v>
      </c>
      <c r="AU213" s="215" t="s">
        <v>84</v>
      </c>
      <c r="AY213" s="214" t="s">
        <v>152</v>
      </c>
      <c r="BK213" s="216">
        <f>SUM(BK214:BK216)</f>
        <v>0</v>
      </c>
    </row>
    <row r="214" spans="1:65" s="2" customFormat="1" ht="37.8" customHeight="1">
      <c r="A214" s="38"/>
      <c r="B214" s="39"/>
      <c r="C214" s="219" t="s">
        <v>375</v>
      </c>
      <c r="D214" s="219" t="s">
        <v>154</v>
      </c>
      <c r="E214" s="220" t="s">
        <v>819</v>
      </c>
      <c r="F214" s="221" t="s">
        <v>820</v>
      </c>
      <c r="G214" s="222" t="s">
        <v>187</v>
      </c>
      <c r="H214" s="223">
        <v>85</v>
      </c>
      <c r="I214" s="224"/>
      <c r="J214" s="225">
        <f>ROUND(I214*H214,2)</f>
        <v>0</v>
      </c>
      <c r="K214" s="221" t="s">
        <v>158</v>
      </c>
      <c r="L214" s="44"/>
      <c r="M214" s="226" t="s">
        <v>1</v>
      </c>
      <c r="N214" s="227" t="s">
        <v>41</v>
      </c>
      <c r="O214" s="91"/>
      <c r="P214" s="228">
        <f>O214*H214</f>
        <v>0</v>
      </c>
      <c r="Q214" s="228">
        <v>0.27378</v>
      </c>
      <c r="R214" s="228">
        <f>Q214*H214</f>
        <v>23.271300000000004</v>
      </c>
      <c r="S214" s="228">
        <v>0</v>
      </c>
      <c r="T214" s="229">
        <f>S214*H214</f>
        <v>0</v>
      </c>
      <c r="U214" s="38"/>
      <c r="V214" s="38"/>
      <c r="W214" s="38"/>
      <c r="X214" s="38"/>
      <c r="Y214" s="38"/>
      <c r="Z214" s="38"/>
      <c r="AA214" s="38"/>
      <c r="AB214" s="38"/>
      <c r="AC214" s="38"/>
      <c r="AD214" s="38"/>
      <c r="AE214" s="38"/>
      <c r="AR214" s="230" t="s">
        <v>159</v>
      </c>
      <c r="AT214" s="230" t="s">
        <v>154</v>
      </c>
      <c r="AU214" s="230" t="s">
        <v>86</v>
      </c>
      <c r="AY214" s="17" t="s">
        <v>152</v>
      </c>
      <c r="BE214" s="231">
        <f>IF(N214="základní",J214,0)</f>
        <v>0</v>
      </c>
      <c r="BF214" s="231">
        <f>IF(N214="snížená",J214,0)</f>
        <v>0</v>
      </c>
      <c r="BG214" s="231">
        <f>IF(N214="zákl. přenesená",J214,0)</f>
        <v>0</v>
      </c>
      <c r="BH214" s="231">
        <f>IF(N214="sníž. přenesená",J214,0)</f>
        <v>0</v>
      </c>
      <c r="BI214" s="231">
        <f>IF(N214="nulová",J214,0)</f>
        <v>0</v>
      </c>
      <c r="BJ214" s="17" t="s">
        <v>84</v>
      </c>
      <c r="BK214" s="231">
        <f>ROUND(I214*H214,2)</f>
        <v>0</v>
      </c>
      <c r="BL214" s="17" t="s">
        <v>159</v>
      </c>
      <c r="BM214" s="230" t="s">
        <v>821</v>
      </c>
    </row>
    <row r="215" spans="1:65" s="2" customFormat="1" ht="16.5" customHeight="1">
      <c r="A215" s="38"/>
      <c r="B215" s="39"/>
      <c r="C215" s="219" t="s">
        <v>381</v>
      </c>
      <c r="D215" s="219" t="s">
        <v>154</v>
      </c>
      <c r="E215" s="220" t="s">
        <v>822</v>
      </c>
      <c r="F215" s="221" t="s">
        <v>823</v>
      </c>
      <c r="G215" s="222" t="s">
        <v>209</v>
      </c>
      <c r="H215" s="223">
        <v>0.585</v>
      </c>
      <c r="I215" s="224"/>
      <c r="J215" s="225">
        <f>ROUND(I215*H215,2)</f>
        <v>0</v>
      </c>
      <c r="K215" s="221" t="s">
        <v>158</v>
      </c>
      <c r="L215" s="44"/>
      <c r="M215" s="226" t="s">
        <v>1</v>
      </c>
      <c r="N215" s="227" t="s">
        <v>41</v>
      </c>
      <c r="O215" s="91"/>
      <c r="P215" s="228">
        <f>O215*H215</f>
        <v>0</v>
      </c>
      <c r="Q215" s="228">
        <v>2.50187</v>
      </c>
      <c r="R215" s="228">
        <f>Q215*H215</f>
        <v>1.4635939499999997</v>
      </c>
      <c r="S215" s="228">
        <v>0</v>
      </c>
      <c r="T215" s="229">
        <f>S215*H215</f>
        <v>0</v>
      </c>
      <c r="U215" s="38"/>
      <c r="V215" s="38"/>
      <c r="W215" s="38"/>
      <c r="X215" s="38"/>
      <c r="Y215" s="38"/>
      <c r="Z215" s="38"/>
      <c r="AA215" s="38"/>
      <c r="AB215" s="38"/>
      <c r="AC215" s="38"/>
      <c r="AD215" s="38"/>
      <c r="AE215" s="38"/>
      <c r="AR215" s="230" t="s">
        <v>159</v>
      </c>
      <c r="AT215" s="230" t="s">
        <v>154</v>
      </c>
      <c r="AU215" s="230" t="s">
        <v>86</v>
      </c>
      <c r="AY215" s="17" t="s">
        <v>152</v>
      </c>
      <c r="BE215" s="231">
        <f>IF(N215="základní",J215,0)</f>
        <v>0</v>
      </c>
      <c r="BF215" s="231">
        <f>IF(N215="snížená",J215,0)</f>
        <v>0</v>
      </c>
      <c r="BG215" s="231">
        <f>IF(N215="zákl. přenesená",J215,0)</f>
        <v>0</v>
      </c>
      <c r="BH215" s="231">
        <f>IF(N215="sníž. přenesená",J215,0)</f>
        <v>0</v>
      </c>
      <c r="BI215" s="231">
        <f>IF(N215="nulová",J215,0)</f>
        <v>0</v>
      </c>
      <c r="BJ215" s="17" t="s">
        <v>84</v>
      </c>
      <c r="BK215" s="231">
        <f>ROUND(I215*H215,2)</f>
        <v>0</v>
      </c>
      <c r="BL215" s="17" t="s">
        <v>159</v>
      </c>
      <c r="BM215" s="230" t="s">
        <v>824</v>
      </c>
    </row>
    <row r="216" spans="1:51" s="13" customFormat="1" ht="12">
      <c r="A216" s="13"/>
      <c r="B216" s="232"/>
      <c r="C216" s="233"/>
      <c r="D216" s="234" t="s">
        <v>182</v>
      </c>
      <c r="E216" s="235" t="s">
        <v>1</v>
      </c>
      <c r="F216" s="236" t="s">
        <v>825</v>
      </c>
      <c r="G216" s="233"/>
      <c r="H216" s="237">
        <v>0.585</v>
      </c>
      <c r="I216" s="238"/>
      <c r="J216" s="233"/>
      <c r="K216" s="233"/>
      <c r="L216" s="239"/>
      <c r="M216" s="240"/>
      <c r="N216" s="241"/>
      <c r="O216" s="241"/>
      <c r="P216" s="241"/>
      <c r="Q216" s="241"/>
      <c r="R216" s="241"/>
      <c r="S216" s="241"/>
      <c r="T216" s="242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T216" s="243" t="s">
        <v>182</v>
      </c>
      <c r="AU216" s="243" t="s">
        <v>86</v>
      </c>
      <c r="AV216" s="13" t="s">
        <v>86</v>
      </c>
      <c r="AW216" s="13" t="s">
        <v>32</v>
      </c>
      <c r="AX216" s="13" t="s">
        <v>84</v>
      </c>
      <c r="AY216" s="243" t="s">
        <v>152</v>
      </c>
    </row>
    <row r="217" spans="1:63" s="12" customFormat="1" ht="22.8" customHeight="1">
      <c r="A217" s="12"/>
      <c r="B217" s="203"/>
      <c r="C217" s="204"/>
      <c r="D217" s="205" t="s">
        <v>75</v>
      </c>
      <c r="E217" s="217" t="s">
        <v>112</v>
      </c>
      <c r="F217" s="217" t="s">
        <v>334</v>
      </c>
      <c r="G217" s="204"/>
      <c r="H217" s="204"/>
      <c r="I217" s="207"/>
      <c r="J217" s="218">
        <f>BK217</f>
        <v>0</v>
      </c>
      <c r="K217" s="204"/>
      <c r="L217" s="209"/>
      <c r="M217" s="210"/>
      <c r="N217" s="211"/>
      <c r="O217" s="211"/>
      <c r="P217" s="212">
        <f>SUM(P218:P246)</f>
        <v>0</v>
      </c>
      <c r="Q217" s="211"/>
      <c r="R217" s="212">
        <f>SUM(R218:R246)</f>
        <v>354.48066493</v>
      </c>
      <c r="S217" s="211"/>
      <c r="T217" s="213">
        <f>SUM(T218:T246)</f>
        <v>0</v>
      </c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R217" s="214" t="s">
        <v>84</v>
      </c>
      <c r="AT217" s="215" t="s">
        <v>75</v>
      </c>
      <c r="AU217" s="215" t="s">
        <v>84</v>
      </c>
      <c r="AY217" s="214" t="s">
        <v>152</v>
      </c>
      <c r="BK217" s="216">
        <f>SUM(BK218:BK246)</f>
        <v>0</v>
      </c>
    </row>
    <row r="218" spans="1:65" s="2" customFormat="1" ht="24.15" customHeight="1">
      <c r="A218" s="38"/>
      <c r="B218" s="39"/>
      <c r="C218" s="219" t="s">
        <v>385</v>
      </c>
      <c r="D218" s="219" t="s">
        <v>154</v>
      </c>
      <c r="E218" s="220" t="s">
        <v>826</v>
      </c>
      <c r="F218" s="221" t="s">
        <v>827</v>
      </c>
      <c r="G218" s="222" t="s">
        <v>157</v>
      </c>
      <c r="H218" s="223">
        <v>254.419</v>
      </c>
      <c r="I218" s="224"/>
      <c r="J218" s="225">
        <f>ROUND(I218*H218,2)</f>
        <v>0</v>
      </c>
      <c r="K218" s="221" t="s">
        <v>158</v>
      </c>
      <c r="L218" s="44"/>
      <c r="M218" s="226" t="s">
        <v>1</v>
      </c>
      <c r="N218" s="227" t="s">
        <v>41</v>
      </c>
      <c r="O218" s="91"/>
      <c r="P218" s="228">
        <f>O218*H218</f>
        <v>0</v>
      </c>
      <c r="Q218" s="228">
        <v>0.0025</v>
      </c>
      <c r="R218" s="228">
        <f>Q218*H218</f>
        <v>0.6360475</v>
      </c>
      <c r="S218" s="228">
        <v>0</v>
      </c>
      <c r="T218" s="229">
        <f>S218*H218</f>
        <v>0</v>
      </c>
      <c r="U218" s="38"/>
      <c r="V218" s="38"/>
      <c r="W218" s="38"/>
      <c r="X218" s="38"/>
      <c r="Y218" s="38"/>
      <c r="Z218" s="38"/>
      <c r="AA218" s="38"/>
      <c r="AB218" s="38"/>
      <c r="AC218" s="38"/>
      <c r="AD218" s="38"/>
      <c r="AE218" s="38"/>
      <c r="AR218" s="230" t="s">
        <v>159</v>
      </c>
      <c r="AT218" s="230" t="s">
        <v>154</v>
      </c>
      <c r="AU218" s="230" t="s">
        <v>86</v>
      </c>
      <c r="AY218" s="17" t="s">
        <v>152</v>
      </c>
      <c r="BE218" s="231">
        <f>IF(N218="základní",J218,0)</f>
        <v>0</v>
      </c>
      <c r="BF218" s="231">
        <f>IF(N218="snížená",J218,0)</f>
        <v>0</v>
      </c>
      <c r="BG218" s="231">
        <f>IF(N218="zákl. přenesená",J218,0)</f>
        <v>0</v>
      </c>
      <c r="BH218" s="231">
        <f>IF(N218="sníž. přenesená",J218,0)</f>
        <v>0</v>
      </c>
      <c r="BI218" s="231">
        <f>IF(N218="nulová",J218,0)</f>
        <v>0</v>
      </c>
      <c r="BJ218" s="17" t="s">
        <v>84</v>
      </c>
      <c r="BK218" s="231">
        <f>ROUND(I218*H218,2)</f>
        <v>0</v>
      </c>
      <c r="BL218" s="17" t="s">
        <v>159</v>
      </c>
      <c r="BM218" s="230" t="s">
        <v>828</v>
      </c>
    </row>
    <row r="219" spans="1:51" s="13" customFormat="1" ht="12">
      <c r="A219" s="13"/>
      <c r="B219" s="232"/>
      <c r="C219" s="233"/>
      <c r="D219" s="234" t="s">
        <v>182</v>
      </c>
      <c r="E219" s="235" t="s">
        <v>1</v>
      </c>
      <c r="F219" s="236" t="s">
        <v>829</v>
      </c>
      <c r="G219" s="233"/>
      <c r="H219" s="237">
        <v>238.525</v>
      </c>
      <c r="I219" s="238"/>
      <c r="J219" s="233"/>
      <c r="K219" s="233"/>
      <c r="L219" s="239"/>
      <c r="M219" s="240"/>
      <c r="N219" s="241"/>
      <c r="O219" s="241"/>
      <c r="P219" s="241"/>
      <c r="Q219" s="241"/>
      <c r="R219" s="241"/>
      <c r="S219" s="241"/>
      <c r="T219" s="242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T219" s="243" t="s">
        <v>182</v>
      </c>
      <c r="AU219" s="243" t="s">
        <v>86</v>
      </c>
      <c r="AV219" s="13" t="s">
        <v>86</v>
      </c>
      <c r="AW219" s="13" t="s">
        <v>32</v>
      </c>
      <c r="AX219" s="13" t="s">
        <v>76</v>
      </c>
      <c r="AY219" s="243" t="s">
        <v>152</v>
      </c>
    </row>
    <row r="220" spans="1:51" s="13" customFormat="1" ht="12">
      <c r="A220" s="13"/>
      <c r="B220" s="232"/>
      <c r="C220" s="233"/>
      <c r="D220" s="234" t="s">
        <v>182</v>
      </c>
      <c r="E220" s="235" t="s">
        <v>1</v>
      </c>
      <c r="F220" s="236" t="s">
        <v>830</v>
      </c>
      <c r="G220" s="233"/>
      <c r="H220" s="237">
        <v>15.894</v>
      </c>
      <c r="I220" s="238"/>
      <c r="J220" s="233"/>
      <c r="K220" s="233"/>
      <c r="L220" s="239"/>
      <c r="M220" s="240"/>
      <c r="N220" s="241"/>
      <c r="O220" s="241"/>
      <c r="P220" s="241"/>
      <c r="Q220" s="241"/>
      <c r="R220" s="241"/>
      <c r="S220" s="241"/>
      <c r="T220" s="242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T220" s="243" t="s">
        <v>182</v>
      </c>
      <c r="AU220" s="243" t="s">
        <v>86</v>
      </c>
      <c r="AV220" s="13" t="s">
        <v>86</v>
      </c>
      <c r="AW220" s="13" t="s">
        <v>32</v>
      </c>
      <c r="AX220" s="13" t="s">
        <v>76</v>
      </c>
      <c r="AY220" s="243" t="s">
        <v>152</v>
      </c>
    </row>
    <row r="221" spans="1:51" s="15" customFormat="1" ht="12">
      <c r="A221" s="15"/>
      <c r="B221" s="254"/>
      <c r="C221" s="255"/>
      <c r="D221" s="234" t="s">
        <v>182</v>
      </c>
      <c r="E221" s="256" t="s">
        <v>1</v>
      </c>
      <c r="F221" s="257" t="s">
        <v>225</v>
      </c>
      <c r="G221" s="255"/>
      <c r="H221" s="258">
        <v>254.419</v>
      </c>
      <c r="I221" s="259"/>
      <c r="J221" s="255"/>
      <c r="K221" s="255"/>
      <c r="L221" s="260"/>
      <c r="M221" s="261"/>
      <c r="N221" s="262"/>
      <c r="O221" s="262"/>
      <c r="P221" s="262"/>
      <c r="Q221" s="262"/>
      <c r="R221" s="262"/>
      <c r="S221" s="262"/>
      <c r="T221" s="263"/>
      <c r="U221" s="15"/>
      <c r="V221" s="15"/>
      <c r="W221" s="15"/>
      <c r="X221" s="15"/>
      <c r="Y221" s="15"/>
      <c r="Z221" s="15"/>
      <c r="AA221" s="15"/>
      <c r="AB221" s="15"/>
      <c r="AC221" s="15"/>
      <c r="AD221" s="15"/>
      <c r="AE221" s="15"/>
      <c r="AT221" s="264" t="s">
        <v>182</v>
      </c>
      <c r="AU221" s="264" t="s">
        <v>86</v>
      </c>
      <c r="AV221" s="15" t="s">
        <v>159</v>
      </c>
      <c r="AW221" s="15" t="s">
        <v>32</v>
      </c>
      <c r="AX221" s="15" t="s">
        <v>84</v>
      </c>
      <c r="AY221" s="264" t="s">
        <v>152</v>
      </c>
    </row>
    <row r="222" spans="1:65" s="2" customFormat="1" ht="21.75" customHeight="1">
      <c r="A222" s="38"/>
      <c r="B222" s="39"/>
      <c r="C222" s="219" t="s">
        <v>389</v>
      </c>
      <c r="D222" s="219" t="s">
        <v>154</v>
      </c>
      <c r="E222" s="220" t="s">
        <v>831</v>
      </c>
      <c r="F222" s="221" t="s">
        <v>832</v>
      </c>
      <c r="G222" s="222" t="s">
        <v>209</v>
      </c>
      <c r="H222" s="223">
        <v>6.806</v>
      </c>
      <c r="I222" s="224"/>
      <c r="J222" s="225">
        <f>ROUND(I222*H222,2)</f>
        <v>0</v>
      </c>
      <c r="K222" s="221" t="s">
        <v>158</v>
      </c>
      <c r="L222" s="44"/>
      <c r="M222" s="226" t="s">
        <v>1</v>
      </c>
      <c r="N222" s="227" t="s">
        <v>41</v>
      </c>
      <c r="O222" s="91"/>
      <c r="P222" s="228">
        <f>O222*H222</f>
        <v>0</v>
      </c>
      <c r="Q222" s="228">
        <v>2.30102</v>
      </c>
      <c r="R222" s="228">
        <f>Q222*H222</f>
        <v>15.660742119999998</v>
      </c>
      <c r="S222" s="228">
        <v>0</v>
      </c>
      <c r="T222" s="229">
        <f>S222*H222</f>
        <v>0</v>
      </c>
      <c r="U222" s="38"/>
      <c r="V222" s="38"/>
      <c r="W222" s="38"/>
      <c r="X222" s="38"/>
      <c r="Y222" s="38"/>
      <c r="Z222" s="38"/>
      <c r="AA222" s="38"/>
      <c r="AB222" s="38"/>
      <c r="AC222" s="38"/>
      <c r="AD222" s="38"/>
      <c r="AE222" s="38"/>
      <c r="AR222" s="230" t="s">
        <v>159</v>
      </c>
      <c r="AT222" s="230" t="s">
        <v>154</v>
      </c>
      <c r="AU222" s="230" t="s">
        <v>86</v>
      </c>
      <c r="AY222" s="17" t="s">
        <v>152</v>
      </c>
      <c r="BE222" s="231">
        <f>IF(N222="základní",J222,0)</f>
        <v>0</v>
      </c>
      <c r="BF222" s="231">
        <f>IF(N222="snížená",J222,0)</f>
        <v>0</v>
      </c>
      <c r="BG222" s="231">
        <f>IF(N222="zákl. přenesená",J222,0)</f>
        <v>0</v>
      </c>
      <c r="BH222" s="231">
        <f>IF(N222="sníž. přenesená",J222,0)</f>
        <v>0</v>
      </c>
      <c r="BI222" s="231">
        <f>IF(N222="nulová",J222,0)</f>
        <v>0</v>
      </c>
      <c r="BJ222" s="17" t="s">
        <v>84</v>
      </c>
      <c r="BK222" s="231">
        <f>ROUND(I222*H222,2)</f>
        <v>0</v>
      </c>
      <c r="BL222" s="17" t="s">
        <v>159</v>
      </c>
      <c r="BM222" s="230" t="s">
        <v>833</v>
      </c>
    </row>
    <row r="223" spans="1:51" s="14" customFormat="1" ht="12">
      <c r="A223" s="14"/>
      <c r="B223" s="244"/>
      <c r="C223" s="245"/>
      <c r="D223" s="234" t="s">
        <v>182</v>
      </c>
      <c r="E223" s="246" t="s">
        <v>1</v>
      </c>
      <c r="F223" s="247" t="s">
        <v>834</v>
      </c>
      <c r="G223" s="245"/>
      <c r="H223" s="246" t="s">
        <v>1</v>
      </c>
      <c r="I223" s="248"/>
      <c r="J223" s="245"/>
      <c r="K223" s="245"/>
      <c r="L223" s="249"/>
      <c r="M223" s="250"/>
      <c r="N223" s="251"/>
      <c r="O223" s="251"/>
      <c r="P223" s="251"/>
      <c r="Q223" s="251"/>
      <c r="R223" s="251"/>
      <c r="S223" s="251"/>
      <c r="T223" s="252"/>
      <c r="U223" s="14"/>
      <c r="V223" s="14"/>
      <c r="W223" s="14"/>
      <c r="X223" s="14"/>
      <c r="Y223" s="14"/>
      <c r="Z223" s="14"/>
      <c r="AA223" s="14"/>
      <c r="AB223" s="14"/>
      <c r="AC223" s="14"/>
      <c r="AD223" s="14"/>
      <c r="AE223" s="14"/>
      <c r="AT223" s="253" t="s">
        <v>182</v>
      </c>
      <c r="AU223" s="253" t="s">
        <v>86</v>
      </c>
      <c r="AV223" s="14" t="s">
        <v>84</v>
      </c>
      <c r="AW223" s="14" t="s">
        <v>32</v>
      </c>
      <c r="AX223" s="14" t="s">
        <v>76</v>
      </c>
      <c r="AY223" s="253" t="s">
        <v>152</v>
      </c>
    </row>
    <row r="224" spans="1:51" s="13" customFormat="1" ht="12">
      <c r="A224" s="13"/>
      <c r="B224" s="232"/>
      <c r="C224" s="233"/>
      <c r="D224" s="234" t="s">
        <v>182</v>
      </c>
      <c r="E224" s="235" t="s">
        <v>1</v>
      </c>
      <c r="F224" s="236" t="s">
        <v>835</v>
      </c>
      <c r="G224" s="233"/>
      <c r="H224" s="237">
        <v>6.606</v>
      </c>
      <c r="I224" s="238"/>
      <c r="J224" s="233"/>
      <c r="K224" s="233"/>
      <c r="L224" s="239"/>
      <c r="M224" s="240"/>
      <c r="N224" s="241"/>
      <c r="O224" s="241"/>
      <c r="P224" s="241"/>
      <c r="Q224" s="241"/>
      <c r="R224" s="241"/>
      <c r="S224" s="241"/>
      <c r="T224" s="242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T224" s="243" t="s">
        <v>182</v>
      </c>
      <c r="AU224" s="243" t="s">
        <v>86</v>
      </c>
      <c r="AV224" s="13" t="s">
        <v>86</v>
      </c>
      <c r="AW224" s="13" t="s">
        <v>32</v>
      </c>
      <c r="AX224" s="13" t="s">
        <v>76</v>
      </c>
      <c r="AY224" s="243" t="s">
        <v>152</v>
      </c>
    </row>
    <row r="225" spans="1:51" s="13" customFormat="1" ht="12">
      <c r="A225" s="13"/>
      <c r="B225" s="232"/>
      <c r="C225" s="233"/>
      <c r="D225" s="234" t="s">
        <v>182</v>
      </c>
      <c r="E225" s="235" t="s">
        <v>1</v>
      </c>
      <c r="F225" s="236" t="s">
        <v>836</v>
      </c>
      <c r="G225" s="233"/>
      <c r="H225" s="237">
        <v>0.2</v>
      </c>
      <c r="I225" s="238"/>
      <c r="J225" s="233"/>
      <c r="K225" s="233"/>
      <c r="L225" s="239"/>
      <c r="M225" s="240"/>
      <c r="N225" s="241"/>
      <c r="O225" s="241"/>
      <c r="P225" s="241"/>
      <c r="Q225" s="241"/>
      <c r="R225" s="241"/>
      <c r="S225" s="241"/>
      <c r="T225" s="242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T225" s="243" t="s">
        <v>182</v>
      </c>
      <c r="AU225" s="243" t="s">
        <v>86</v>
      </c>
      <c r="AV225" s="13" t="s">
        <v>86</v>
      </c>
      <c r="AW225" s="13" t="s">
        <v>32</v>
      </c>
      <c r="AX225" s="13" t="s">
        <v>76</v>
      </c>
      <c r="AY225" s="243" t="s">
        <v>152</v>
      </c>
    </row>
    <row r="226" spans="1:51" s="15" customFormat="1" ht="12">
      <c r="A226" s="15"/>
      <c r="B226" s="254"/>
      <c r="C226" s="255"/>
      <c r="D226" s="234" t="s">
        <v>182</v>
      </c>
      <c r="E226" s="256" t="s">
        <v>1</v>
      </c>
      <c r="F226" s="257" t="s">
        <v>225</v>
      </c>
      <c r="G226" s="255"/>
      <c r="H226" s="258">
        <v>6.806</v>
      </c>
      <c r="I226" s="259"/>
      <c r="J226" s="255"/>
      <c r="K226" s="255"/>
      <c r="L226" s="260"/>
      <c r="M226" s="261"/>
      <c r="N226" s="262"/>
      <c r="O226" s="262"/>
      <c r="P226" s="262"/>
      <c r="Q226" s="262"/>
      <c r="R226" s="262"/>
      <c r="S226" s="262"/>
      <c r="T226" s="263"/>
      <c r="U226" s="15"/>
      <c r="V226" s="15"/>
      <c r="W226" s="15"/>
      <c r="X226" s="15"/>
      <c r="Y226" s="15"/>
      <c r="Z226" s="15"/>
      <c r="AA226" s="15"/>
      <c r="AB226" s="15"/>
      <c r="AC226" s="15"/>
      <c r="AD226" s="15"/>
      <c r="AE226" s="15"/>
      <c r="AT226" s="264" t="s">
        <v>182</v>
      </c>
      <c r="AU226" s="264" t="s">
        <v>86</v>
      </c>
      <c r="AV226" s="15" t="s">
        <v>159</v>
      </c>
      <c r="AW226" s="15" t="s">
        <v>32</v>
      </c>
      <c r="AX226" s="15" t="s">
        <v>84</v>
      </c>
      <c r="AY226" s="264" t="s">
        <v>152</v>
      </c>
    </row>
    <row r="227" spans="1:65" s="2" customFormat="1" ht="16.5" customHeight="1">
      <c r="A227" s="38"/>
      <c r="B227" s="39"/>
      <c r="C227" s="219" t="s">
        <v>394</v>
      </c>
      <c r="D227" s="219" t="s">
        <v>154</v>
      </c>
      <c r="E227" s="220" t="s">
        <v>837</v>
      </c>
      <c r="F227" s="221" t="s">
        <v>838</v>
      </c>
      <c r="G227" s="222" t="s">
        <v>209</v>
      </c>
      <c r="H227" s="223">
        <v>20.417</v>
      </c>
      <c r="I227" s="224"/>
      <c r="J227" s="225">
        <f>ROUND(I227*H227,2)</f>
        <v>0</v>
      </c>
      <c r="K227" s="221" t="s">
        <v>158</v>
      </c>
      <c r="L227" s="44"/>
      <c r="M227" s="226" t="s">
        <v>1</v>
      </c>
      <c r="N227" s="227" t="s">
        <v>41</v>
      </c>
      <c r="O227" s="91"/>
      <c r="P227" s="228">
        <f>O227*H227</f>
        <v>0</v>
      </c>
      <c r="Q227" s="228">
        <v>2.50187</v>
      </c>
      <c r="R227" s="228">
        <f>Q227*H227</f>
        <v>51.08067979</v>
      </c>
      <c r="S227" s="228">
        <v>0</v>
      </c>
      <c r="T227" s="229">
        <f>S227*H227</f>
        <v>0</v>
      </c>
      <c r="U227" s="38"/>
      <c r="V227" s="38"/>
      <c r="W227" s="38"/>
      <c r="X227" s="38"/>
      <c r="Y227" s="38"/>
      <c r="Z227" s="38"/>
      <c r="AA227" s="38"/>
      <c r="AB227" s="38"/>
      <c r="AC227" s="38"/>
      <c r="AD227" s="38"/>
      <c r="AE227" s="38"/>
      <c r="AR227" s="230" t="s">
        <v>159</v>
      </c>
      <c r="AT227" s="230" t="s">
        <v>154</v>
      </c>
      <c r="AU227" s="230" t="s">
        <v>86</v>
      </c>
      <c r="AY227" s="17" t="s">
        <v>152</v>
      </c>
      <c r="BE227" s="231">
        <f>IF(N227="základní",J227,0)</f>
        <v>0</v>
      </c>
      <c r="BF227" s="231">
        <f>IF(N227="snížená",J227,0)</f>
        <v>0</v>
      </c>
      <c r="BG227" s="231">
        <f>IF(N227="zákl. přenesená",J227,0)</f>
        <v>0</v>
      </c>
      <c r="BH227" s="231">
        <f>IF(N227="sníž. přenesená",J227,0)</f>
        <v>0</v>
      </c>
      <c r="BI227" s="231">
        <f>IF(N227="nulová",J227,0)</f>
        <v>0</v>
      </c>
      <c r="BJ227" s="17" t="s">
        <v>84</v>
      </c>
      <c r="BK227" s="231">
        <f>ROUND(I227*H227,2)</f>
        <v>0</v>
      </c>
      <c r="BL227" s="17" t="s">
        <v>159</v>
      </c>
      <c r="BM227" s="230" t="s">
        <v>839</v>
      </c>
    </row>
    <row r="228" spans="1:51" s="13" customFormat="1" ht="12">
      <c r="A228" s="13"/>
      <c r="B228" s="232"/>
      <c r="C228" s="233"/>
      <c r="D228" s="234" t="s">
        <v>182</v>
      </c>
      <c r="E228" s="235" t="s">
        <v>1</v>
      </c>
      <c r="F228" s="236" t="s">
        <v>840</v>
      </c>
      <c r="G228" s="233"/>
      <c r="H228" s="237">
        <v>19.817</v>
      </c>
      <c r="I228" s="238"/>
      <c r="J228" s="233"/>
      <c r="K228" s="233"/>
      <c r="L228" s="239"/>
      <c r="M228" s="240"/>
      <c r="N228" s="241"/>
      <c r="O228" s="241"/>
      <c r="P228" s="241"/>
      <c r="Q228" s="241"/>
      <c r="R228" s="241"/>
      <c r="S228" s="241"/>
      <c r="T228" s="242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T228" s="243" t="s">
        <v>182</v>
      </c>
      <c r="AU228" s="243" t="s">
        <v>86</v>
      </c>
      <c r="AV228" s="13" t="s">
        <v>86</v>
      </c>
      <c r="AW228" s="13" t="s">
        <v>32</v>
      </c>
      <c r="AX228" s="13" t="s">
        <v>76</v>
      </c>
      <c r="AY228" s="243" t="s">
        <v>152</v>
      </c>
    </row>
    <row r="229" spans="1:51" s="13" customFormat="1" ht="12">
      <c r="A229" s="13"/>
      <c r="B229" s="232"/>
      <c r="C229" s="233"/>
      <c r="D229" s="234" t="s">
        <v>182</v>
      </c>
      <c r="E229" s="235" t="s">
        <v>1</v>
      </c>
      <c r="F229" s="236" t="s">
        <v>841</v>
      </c>
      <c r="G229" s="233"/>
      <c r="H229" s="237">
        <v>0.6</v>
      </c>
      <c r="I229" s="238"/>
      <c r="J229" s="233"/>
      <c r="K229" s="233"/>
      <c r="L229" s="239"/>
      <c r="M229" s="240"/>
      <c r="N229" s="241"/>
      <c r="O229" s="241"/>
      <c r="P229" s="241"/>
      <c r="Q229" s="241"/>
      <c r="R229" s="241"/>
      <c r="S229" s="241"/>
      <c r="T229" s="242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T229" s="243" t="s">
        <v>182</v>
      </c>
      <c r="AU229" s="243" t="s">
        <v>86</v>
      </c>
      <c r="AV229" s="13" t="s">
        <v>86</v>
      </c>
      <c r="AW229" s="13" t="s">
        <v>32</v>
      </c>
      <c r="AX229" s="13" t="s">
        <v>76</v>
      </c>
      <c r="AY229" s="243" t="s">
        <v>152</v>
      </c>
    </row>
    <row r="230" spans="1:51" s="15" customFormat="1" ht="12">
      <c r="A230" s="15"/>
      <c r="B230" s="254"/>
      <c r="C230" s="255"/>
      <c r="D230" s="234" t="s">
        <v>182</v>
      </c>
      <c r="E230" s="256" t="s">
        <v>1</v>
      </c>
      <c r="F230" s="257" t="s">
        <v>225</v>
      </c>
      <c r="G230" s="255"/>
      <c r="H230" s="258">
        <v>20.417</v>
      </c>
      <c r="I230" s="259"/>
      <c r="J230" s="255"/>
      <c r="K230" s="255"/>
      <c r="L230" s="260"/>
      <c r="M230" s="261"/>
      <c r="N230" s="262"/>
      <c r="O230" s="262"/>
      <c r="P230" s="262"/>
      <c r="Q230" s="262"/>
      <c r="R230" s="262"/>
      <c r="S230" s="262"/>
      <c r="T230" s="263"/>
      <c r="U230" s="15"/>
      <c r="V230" s="15"/>
      <c r="W230" s="15"/>
      <c r="X230" s="15"/>
      <c r="Y230" s="15"/>
      <c r="Z230" s="15"/>
      <c r="AA230" s="15"/>
      <c r="AB230" s="15"/>
      <c r="AC230" s="15"/>
      <c r="AD230" s="15"/>
      <c r="AE230" s="15"/>
      <c r="AT230" s="264" t="s">
        <v>182</v>
      </c>
      <c r="AU230" s="264" t="s">
        <v>86</v>
      </c>
      <c r="AV230" s="15" t="s">
        <v>159</v>
      </c>
      <c r="AW230" s="15" t="s">
        <v>32</v>
      </c>
      <c r="AX230" s="15" t="s">
        <v>84</v>
      </c>
      <c r="AY230" s="264" t="s">
        <v>152</v>
      </c>
    </row>
    <row r="231" spans="1:65" s="2" customFormat="1" ht="21.75" customHeight="1">
      <c r="A231" s="38"/>
      <c r="B231" s="39"/>
      <c r="C231" s="219" t="s">
        <v>402</v>
      </c>
      <c r="D231" s="219" t="s">
        <v>154</v>
      </c>
      <c r="E231" s="220" t="s">
        <v>842</v>
      </c>
      <c r="F231" s="221" t="s">
        <v>843</v>
      </c>
      <c r="G231" s="222" t="s">
        <v>209</v>
      </c>
      <c r="H231" s="223">
        <v>25.28</v>
      </c>
      <c r="I231" s="224"/>
      <c r="J231" s="225">
        <f>ROUND(I231*H231,2)</f>
        <v>0</v>
      </c>
      <c r="K231" s="221" t="s">
        <v>1</v>
      </c>
      <c r="L231" s="44"/>
      <c r="M231" s="226" t="s">
        <v>1</v>
      </c>
      <c r="N231" s="227" t="s">
        <v>41</v>
      </c>
      <c r="O231" s="91"/>
      <c r="P231" s="228">
        <f>O231*H231</f>
        <v>0</v>
      </c>
      <c r="Q231" s="228">
        <v>2.45329</v>
      </c>
      <c r="R231" s="228">
        <f>Q231*H231</f>
        <v>62.0191712</v>
      </c>
      <c r="S231" s="228">
        <v>0</v>
      </c>
      <c r="T231" s="229">
        <f>S231*H231</f>
        <v>0</v>
      </c>
      <c r="U231" s="38"/>
      <c r="V231" s="38"/>
      <c r="W231" s="38"/>
      <c r="X231" s="38"/>
      <c r="Y231" s="38"/>
      <c r="Z231" s="38"/>
      <c r="AA231" s="38"/>
      <c r="AB231" s="38"/>
      <c r="AC231" s="38"/>
      <c r="AD231" s="38"/>
      <c r="AE231" s="38"/>
      <c r="AR231" s="230" t="s">
        <v>159</v>
      </c>
      <c r="AT231" s="230" t="s">
        <v>154</v>
      </c>
      <c r="AU231" s="230" t="s">
        <v>86</v>
      </c>
      <c r="AY231" s="17" t="s">
        <v>152</v>
      </c>
      <c r="BE231" s="231">
        <f>IF(N231="základní",J231,0)</f>
        <v>0</v>
      </c>
      <c r="BF231" s="231">
        <f>IF(N231="snížená",J231,0)</f>
        <v>0</v>
      </c>
      <c r="BG231" s="231">
        <f>IF(N231="zákl. přenesená",J231,0)</f>
        <v>0</v>
      </c>
      <c r="BH231" s="231">
        <f>IF(N231="sníž. přenesená",J231,0)</f>
        <v>0</v>
      </c>
      <c r="BI231" s="231">
        <f>IF(N231="nulová",J231,0)</f>
        <v>0</v>
      </c>
      <c r="BJ231" s="17" t="s">
        <v>84</v>
      </c>
      <c r="BK231" s="231">
        <f>ROUND(I231*H231,2)</f>
        <v>0</v>
      </c>
      <c r="BL231" s="17" t="s">
        <v>159</v>
      </c>
      <c r="BM231" s="230" t="s">
        <v>844</v>
      </c>
    </row>
    <row r="232" spans="1:51" s="13" customFormat="1" ht="12">
      <c r="A232" s="13"/>
      <c r="B232" s="232"/>
      <c r="C232" s="233"/>
      <c r="D232" s="234" t="s">
        <v>182</v>
      </c>
      <c r="E232" s="235" t="s">
        <v>1</v>
      </c>
      <c r="F232" s="236" t="s">
        <v>845</v>
      </c>
      <c r="G232" s="233"/>
      <c r="H232" s="237">
        <v>23.781</v>
      </c>
      <c r="I232" s="238"/>
      <c r="J232" s="233"/>
      <c r="K232" s="233"/>
      <c r="L232" s="239"/>
      <c r="M232" s="240"/>
      <c r="N232" s="241"/>
      <c r="O232" s="241"/>
      <c r="P232" s="241"/>
      <c r="Q232" s="241"/>
      <c r="R232" s="241"/>
      <c r="S232" s="241"/>
      <c r="T232" s="242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T232" s="243" t="s">
        <v>182</v>
      </c>
      <c r="AU232" s="243" t="s">
        <v>86</v>
      </c>
      <c r="AV232" s="13" t="s">
        <v>86</v>
      </c>
      <c r="AW232" s="13" t="s">
        <v>32</v>
      </c>
      <c r="AX232" s="13" t="s">
        <v>76</v>
      </c>
      <c r="AY232" s="243" t="s">
        <v>152</v>
      </c>
    </row>
    <row r="233" spans="1:51" s="13" customFormat="1" ht="12">
      <c r="A233" s="13"/>
      <c r="B233" s="232"/>
      <c r="C233" s="233"/>
      <c r="D233" s="234" t="s">
        <v>182</v>
      </c>
      <c r="E233" s="235" t="s">
        <v>1</v>
      </c>
      <c r="F233" s="236" t="s">
        <v>846</v>
      </c>
      <c r="G233" s="233"/>
      <c r="H233" s="237">
        <v>1.499</v>
      </c>
      <c r="I233" s="238"/>
      <c r="J233" s="233"/>
      <c r="K233" s="233"/>
      <c r="L233" s="239"/>
      <c r="M233" s="240"/>
      <c r="N233" s="241"/>
      <c r="O233" s="241"/>
      <c r="P233" s="241"/>
      <c r="Q233" s="241"/>
      <c r="R233" s="241"/>
      <c r="S233" s="241"/>
      <c r="T233" s="242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T233" s="243" t="s">
        <v>182</v>
      </c>
      <c r="AU233" s="243" t="s">
        <v>86</v>
      </c>
      <c r="AV233" s="13" t="s">
        <v>86</v>
      </c>
      <c r="AW233" s="13" t="s">
        <v>32</v>
      </c>
      <c r="AX233" s="13" t="s">
        <v>76</v>
      </c>
      <c r="AY233" s="243" t="s">
        <v>152</v>
      </c>
    </row>
    <row r="234" spans="1:51" s="15" customFormat="1" ht="12">
      <c r="A234" s="15"/>
      <c r="B234" s="254"/>
      <c r="C234" s="255"/>
      <c r="D234" s="234" t="s">
        <v>182</v>
      </c>
      <c r="E234" s="256" t="s">
        <v>1</v>
      </c>
      <c r="F234" s="257" t="s">
        <v>225</v>
      </c>
      <c r="G234" s="255"/>
      <c r="H234" s="258">
        <v>25.279999999999998</v>
      </c>
      <c r="I234" s="259"/>
      <c r="J234" s="255"/>
      <c r="K234" s="255"/>
      <c r="L234" s="260"/>
      <c r="M234" s="261"/>
      <c r="N234" s="262"/>
      <c r="O234" s="262"/>
      <c r="P234" s="262"/>
      <c r="Q234" s="262"/>
      <c r="R234" s="262"/>
      <c r="S234" s="262"/>
      <c r="T234" s="263"/>
      <c r="U234" s="15"/>
      <c r="V234" s="15"/>
      <c r="W234" s="15"/>
      <c r="X234" s="15"/>
      <c r="Y234" s="15"/>
      <c r="Z234" s="15"/>
      <c r="AA234" s="15"/>
      <c r="AB234" s="15"/>
      <c r="AC234" s="15"/>
      <c r="AD234" s="15"/>
      <c r="AE234" s="15"/>
      <c r="AT234" s="264" t="s">
        <v>182</v>
      </c>
      <c r="AU234" s="264" t="s">
        <v>86</v>
      </c>
      <c r="AV234" s="15" t="s">
        <v>159</v>
      </c>
      <c r="AW234" s="15" t="s">
        <v>32</v>
      </c>
      <c r="AX234" s="15" t="s">
        <v>84</v>
      </c>
      <c r="AY234" s="264" t="s">
        <v>152</v>
      </c>
    </row>
    <row r="235" spans="1:65" s="2" customFormat="1" ht="24.15" customHeight="1">
      <c r="A235" s="38"/>
      <c r="B235" s="39"/>
      <c r="C235" s="219" t="s">
        <v>407</v>
      </c>
      <c r="D235" s="219" t="s">
        <v>154</v>
      </c>
      <c r="E235" s="220" t="s">
        <v>847</v>
      </c>
      <c r="F235" s="221" t="s">
        <v>848</v>
      </c>
      <c r="G235" s="222" t="s">
        <v>157</v>
      </c>
      <c r="H235" s="223">
        <v>311.211</v>
      </c>
      <c r="I235" s="224"/>
      <c r="J235" s="225">
        <f>ROUND(I235*H235,2)</f>
        <v>0</v>
      </c>
      <c r="K235" s="221" t="s">
        <v>158</v>
      </c>
      <c r="L235" s="44"/>
      <c r="M235" s="226" t="s">
        <v>1</v>
      </c>
      <c r="N235" s="227" t="s">
        <v>41</v>
      </c>
      <c r="O235" s="91"/>
      <c r="P235" s="228">
        <f>O235*H235</f>
        <v>0</v>
      </c>
      <c r="Q235" s="228">
        <v>0.00335</v>
      </c>
      <c r="R235" s="228">
        <f>Q235*H235</f>
        <v>1.04255685</v>
      </c>
      <c r="S235" s="228">
        <v>0</v>
      </c>
      <c r="T235" s="229">
        <f>S235*H235</f>
        <v>0</v>
      </c>
      <c r="U235" s="38"/>
      <c r="V235" s="38"/>
      <c r="W235" s="38"/>
      <c r="X235" s="38"/>
      <c r="Y235" s="38"/>
      <c r="Z235" s="38"/>
      <c r="AA235" s="38"/>
      <c r="AB235" s="38"/>
      <c r="AC235" s="38"/>
      <c r="AD235" s="38"/>
      <c r="AE235" s="38"/>
      <c r="AR235" s="230" t="s">
        <v>159</v>
      </c>
      <c r="AT235" s="230" t="s">
        <v>154</v>
      </c>
      <c r="AU235" s="230" t="s">
        <v>86</v>
      </c>
      <c r="AY235" s="17" t="s">
        <v>152</v>
      </c>
      <c r="BE235" s="231">
        <f>IF(N235="základní",J235,0)</f>
        <v>0</v>
      </c>
      <c r="BF235" s="231">
        <f>IF(N235="snížená",J235,0)</f>
        <v>0</v>
      </c>
      <c r="BG235" s="231">
        <f>IF(N235="zákl. přenesená",J235,0)</f>
        <v>0</v>
      </c>
      <c r="BH235" s="231">
        <f>IF(N235="sníž. přenesená",J235,0)</f>
        <v>0</v>
      </c>
      <c r="BI235" s="231">
        <f>IF(N235="nulová",J235,0)</f>
        <v>0</v>
      </c>
      <c r="BJ235" s="17" t="s">
        <v>84</v>
      </c>
      <c r="BK235" s="231">
        <f>ROUND(I235*H235,2)</f>
        <v>0</v>
      </c>
      <c r="BL235" s="17" t="s">
        <v>159</v>
      </c>
      <c r="BM235" s="230" t="s">
        <v>849</v>
      </c>
    </row>
    <row r="236" spans="1:51" s="13" customFormat="1" ht="12">
      <c r="A236" s="13"/>
      <c r="B236" s="232"/>
      <c r="C236" s="233"/>
      <c r="D236" s="234" t="s">
        <v>182</v>
      </c>
      <c r="E236" s="235" t="s">
        <v>1</v>
      </c>
      <c r="F236" s="236" t="s">
        <v>850</v>
      </c>
      <c r="G236" s="233"/>
      <c r="H236" s="237">
        <v>53.646</v>
      </c>
      <c r="I236" s="238"/>
      <c r="J236" s="233"/>
      <c r="K236" s="233"/>
      <c r="L236" s="239"/>
      <c r="M236" s="240"/>
      <c r="N236" s="241"/>
      <c r="O236" s="241"/>
      <c r="P236" s="241"/>
      <c r="Q236" s="241"/>
      <c r="R236" s="241"/>
      <c r="S236" s="241"/>
      <c r="T236" s="242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T236" s="243" t="s">
        <v>182</v>
      </c>
      <c r="AU236" s="243" t="s">
        <v>86</v>
      </c>
      <c r="AV236" s="13" t="s">
        <v>86</v>
      </c>
      <c r="AW236" s="13" t="s">
        <v>32</v>
      </c>
      <c r="AX236" s="13" t="s">
        <v>76</v>
      </c>
      <c r="AY236" s="243" t="s">
        <v>152</v>
      </c>
    </row>
    <row r="237" spans="1:51" s="13" customFormat="1" ht="12">
      <c r="A237" s="13"/>
      <c r="B237" s="232"/>
      <c r="C237" s="233"/>
      <c r="D237" s="234" t="s">
        <v>182</v>
      </c>
      <c r="E237" s="235" t="s">
        <v>1</v>
      </c>
      <c r="F237" s="236" t="s">
        <v>829</v>
      </c>
      <c r="G237" s="233"/>
      <c r="H237" s="237">
        <v>238.525</v>
      </c>
      <c r="I237" s="238"/>
      <c r="J237" s="233"/>
      <c r="K237" s="233"/>
      <c r="L237" s="239"/>
      <c r="M237" s="240"/>
      <c r="N237" s="241"/>
      <c r="O237" s="241"/>
      <c r="P237" s="241"/>
      <c r="Q237" s="241"/>
      <c r="R237" s="241"/>
      <c r="S237" s="241"/>
      <c r="T237" s="242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T237" s="243" t="s">
        <v>182</v>
      </c>
      <c r="AU237" s="243" t="s">
        <v>86</v>
      </c>
      <c r="AV237" s="13" t="s">
        <v>86</v>
      </c>
      <c r="AW237" s="13" t="s">
        <v>32</v>
      </c>
      <c r="AX237" s="13" t="s">
        <v>76</v>
      </c>
      <c r="AY237" s="243" t="s">
        <v>152</v>
      </c>
    </row>
    <row r="238" spans="1:51" s="13" customFormat="1" ht="12">
      <c r="A238" s="13"/>
      <c r="B238" s="232"/>
      <c r="C238" s="233"/>
      <c r="D238" s="234" t="s">
        <v>182</v>
      </c>
      <c r="E238" s="235" t="s">
        <v>1</v>
      </c>
      <c r="F238" s="236" t="s">
        <v>851</v>
      </c>
      <c r="G238" s="233"/>
      <c r="H238" s="237">
        <v>3.146</v>
      </c>
      <c r="I238" s="238"/>
      <c r="J238" s="233"/>
      <c r="K238" s="233"/>
      <c r="L238" s="239"/>
      <c r="M238" s="240"/>
      <c r="N238" s="241"/>
      <c r="O238" s="241"/>
      <c r="P238" s="241"/>
      <c r="Q238" s="241"/>
      <c r="R238" s="241"/>
      <c r="S238" s="241"/>
      <c r="T238" s="242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T238" s="243" t="s">
        <v>182</v>
      </c>
      <c r="AU238" s="243" t="s">
        <v>86</v>
      </c>
      <c r="AV238" s="13" t="s">
        <v>86</v>
      </c>
      <c r="AW238" s="13" t="s">
        <v>32</v>
      </c>
      <c r="AX238" s="13" t="s">
        <v>76</v>
      </c>
      <c r="AY238" s="243" t="s">
        <v>152</v>
      </c>
    </row>
    <row r="239" spans="1:51" s="13" customFormat="1" ht="12">
      <c r="A239" s="13"/>
      <c r="B239" s="232"/>
      <c r="C239" s="233"/>
      <c r="D239" s="234" t="s">
        <v>182</v>
      </c>
      <c r="E239" s="235" t="s">
        <v>1</v>
      </c>
      <c r="F239" s="236" t="s">
        <v>830</v>
      </c>
      <c r="G239" s="233"/>
      <c r="H239" s="237">
        <v>15.894</v>
      </c>
      <c r="I239" s="238"/>
      <c r="J239" s="233"/>
      <c r="K239" s="233"/>
      <c r="L239" s="239"/>
      <c r="M239" s="240"/>
      <c r="N239" s="241"/>
      <c r="O239" s="241"/>
      <c r="P239" s="241"/>
      <c r="Q239" s="241"/>
      <c r="R239" s="241"/>
      <c r="S239" s="241"/>
      <c r="T239" s="242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T239" s="243" t="s">
        <v>182</v>
      </c>
      <c r="AU239" s="243" t="s">
        <v>86</v>
      </c>
      <c r="AV239" s="13" t="s">
        <v>86</v>
      </c>
      <c r="AW239" s="13" t="s">
        <v>32</v>
      </c>
      <c r="AX239" s="13" t="s">
        <v>76</v>
      </c>
      <c r="AY239" s="243" t="s">
        <v>152</v>
      </c>
    </row>
    <row r="240" spans="1:51" s="15" customFormat="1" ht="12">
      <c r="A240" s="15"/>
      <c r="B240" s="254"/>
      <c r="C240" s="255"/>
      <c r="D240" s="234" t="s">
        <v>182</v>
      </c>
      <c r="E240" s="256" t="s">
        <v>1</v>
      </c>
      <c r="F240" s="257" t="s">
        <v>225</v>
      </c>
      <c r="G240" s="255"/>
      <c r="H240" s="258">
        <v>311.211</v>
      </c>
      <c r="I240" s="259"/>
      <c r="J240" s="255"/>
      <c r="K240" s="255"/>
      <c r="L240" s="260"/>
      <c r="M240" s="261"/>
      <c r="N240" s="262"/>
      <c r="O240" s="262"/>
      <c r="P240" s="262"/>
      <c r="Q240" s="262"/>
      <c r="R240" s="262"/>
      <c r="S240" s="262"/>
      <c r="T240" s="263"/>
      <c r="U240" s="15"/>
      <c r="V240" s="15"/>
      <c r="W240" s="15"/>
      <c r="X240" s="15"/>
      <c r="Y240" s="15"/>
      <c r="Z240" s="15"/>
      <c r="AA240" s="15"/>
      <c r="AB240" s="15"/>
      <c r="AC240" s="15"/>
      <c r="AD240" s="15"/>
      <c r="AE240" s="15"/>
      <c r="AT240" s="264" t="s">
        <v>182</v>
      </c>
      <c r="AU240" s="264" t="s">
        <v>86</v>
      </c>
      <c r="AV240" s="15" t="s">
        <v>159</v>
      </c>
      <c r="AW240" s="15" t="s">
        <v>32</v>
      </c>
      <c r="AX240" s="15" t="s">
        <v>84</v>
      </c>
      <c r="AY240" s="264" t="s">
        <v>152</v>
      </c>
    </row>
    <row r="241" spans="1:65" s="2" customFormat="1" ht="24.15" customHeight="1">
      <c r="A241" s="38"/>
      <c r="B241" s="39"/>
      <c r="C241" s="219" t="s">
        <v>412</v>
      </c>
      <c r="D241" s="219" t="s">
        <v>154</v>
      </c>
      <c r="E241" s="220" t="s">
        <v>852</v>
      </c>
      <c r="F241" s="221" t="s">
        <v>853</v>
      </c>
      <c r="G241" s="222" t="s">
        <v>157</v>
      </c>
      <c r="H241" s="223">
        <v>311.211</v>
      </c>
      <c r="I241" s="224"/>
      <c r="J241" s="225">
        <f>ROUND(I241*H241,2)</f>
        <v>0</v>
      </c>
      <c r="K241" s="221" t="s">
        <v>158</v>
      </c>
      <c r="L241" s="44"/>
      <c r="M241" s="226" t="s">
        <v>1</v>
      </c>
      <c r="N241" s="227" t="s">
        <v>41</v>
      </c>
      <c r="O241" s="91"/>
      <c r="P241" s="228">
        <f>O241*H241</f>
        <v>0</v>
      </c>
      <c r="Q241" s="228">
        <v>0</v>
      </c>
      <c r="R241" s="228">
        <f>Q241*H241</f>
        <v>0</v>
      </c>
      <c r="S241" s="228">
        <v>0</v>
      </c>
      <c r="T241" s="229">
        <f>S241*H241</f>
        <v>0</v>
      </c>
      <c r="U241" s="38"/>
      <c r="V241" s="38"/>
      <c r="W241" s="38"/>
      <c r="X241" s="38"/>
      <c r="Y241" s="38"/>
      <c r="Z241" s="38"/>
      <c r="AA241" s="38"/>
      <c r="AB241" s="38"/>
      <c r="AC241" s="38"/>
      <c r="AD241" s="38"/>
      <c r="AE241" s="38"/>
      <c r="AR241" s="230" t="s">
        <v>159</v>
      </c>
      <c r="AT241" s="230" t="s">
        <v>154</v>
      </c>
      <c r="AU241" s="230" t="s">
        <v>86</v>
      </c>
      <c r="AY241" s="17" t="s">
        <v>152</v>
      </c>
      <c r="BE241" s="231">
        <f>IF(N241="základní",J241,0)</f>
        <v>0</v>
      </c>
      <c r="BF241" s="231">
        <f>IF(N241="snížená",J241,0)</f>
        <v>0</v>
      </c>
      <c r="BG241" s="231">
        <f>IF(N241="zákl. přenesená",J241,0)</f>
        <v>0</v>
      </c>
      <c r="BH241" s="231">
        <f>IF(N241="sníž. přenesená",J241,0)</f>
        <v>0</v>
      </c>
      <c r="BI241" s="231">
        <f>IF(N241="nulová",J241,0)</f>
        <v>0</v>
      </c>
      <c r="BJ241" s="17" t="s">
        <v>84</v>
      </c>
      <c r="BK241" s="231">
        <f>ROUND(I241*H241,2)</f>
        <v>0</v>
      </c>
      <c r="BL241" s="17" t="s">
        <v>159</v>
      </c>
      <c r="BM241" s="230" t="s">
        <v>854</v>
      </c>
    </row>
    <row r="242" spans="1:65" s="2" customFormat="1" ht="24.15" customHeight="1">
      <c r="A242" s="38"/>
      <c r="B242" s="39"/>
      <c r="C242" s="219" t="s">
        <v>416</v>
      </c>
      <c r="D242" s="219" t="s">
        <v>154</v>
      </c>
      <c r="E242" s="220" t="s">
        <v>855</v>
      </c>
      <c r="F242" s="221" t="s">
        <v>856</v>
      </c>
      <c r="G242" s="222" t="s">
        <v>276</v>
      </c>
      <c r="H242" s="223">
        <v>0.801</v>
      </c>
      <c r="I242" s="224"/>
      <c r="J242" s="225">
        <f>ROUND(I242*H242,2)</f>
        <v>0</v>
      </c>
      <c r="K242" s="221" t="s">
        <v>158</v>
      </c>
      <c r="L242" s="44"/>
      <c r="M242" s="226" t="s">
        <v>1</v>
      </c>
      <c r="N242" s="227" t="s">
        <v>41</v>
      </c>
      <c r="O242" s="91"/>
      <c r="P242" s="228">
        <f>O242*H242</f>
        <v>0</v>
      </c>
      <c r="Q242" s="228">
        <v>1.04359</v>
      </c>
      <c r="R242" s="228">
        <f>Q242*H242</f>
        <v>0.83591559</v>
      </c>
      <c r="S242" s="228">
        <v>0</v>
      </c>
      <c r="T242" s="229">
        <f>S242*H242</f>
        <v>0</v>
      </c>
      <c r="U242" s="38"/>
      <c r="V242" s="38"/>
      <c r="W242" s="38"/>
      <c r="X242" s="38"/>
      <c r="Y242" s="38"/>
      <c r="Z242" s="38"/>
      <c r="AA242" s="38"/>
      <c r="AB242" s="38"/>
      <c r="AC242" s="38"/>
      <c r="AD242" s="38"/>
      <c r="AE242" s="38"/>
      <c r="AR242" s="230" t="s">
        <v>159</v>
      </c>
      <c r="AT242" s="230" t="s">
        <v>154</v>
      </c>
      <c r="AU242" s="230" t="s">
        <v>86</v>
      </c>
      <c r="AY242" s="17" t="s">
        <v>152</v>
      </c>
      <c r="BE242" s="231">
        <f>IF(N242="základní",J242,0)</f>
        <v>0</v>
      </c>
      <c r="BF242" s="231">
        <f>IF(N242="snížená",J242,0)</f>
        <v>0</v>
      </c>
      <c r="BG242" s="231">
        <f>IF(N242="zákl. přenesená",J242,0)</f>
        <v>0</v>
      </c>
      <c r="BH242" s="231">
        <f>IF(N242="sníž. přenesená",J242,0)</f>
        <v>0</v>
      </c>
      <c r="BI242" s="231">
        <f>IF(N242="nulová",J242,0)</f>
        <v>0</v>
      </c>
      <c r="BJ242" s="17" t="s">
        <v>84</v>
      </c>
      <c r="BK242" s="231">
        <f>ROUND(I242*H242,2)</f>
        <v>0</v>
      </c>
      <c r="BL242" s="17" t="s">
        <v>159</v>
      </c>
      <c r="BM242" s="230" t="s">
        <v>857</v>
      </c>
    </row>
    <row r="243" spans="1:51" s="13" customFormat="1" ht="12">
      <c r="A243" s="13"/>
      <c r="B243" s="232"/>
      <c r="C243" s="233"/>
      <c r="D243" s="234" t="s">
        <v>182</v>
      </c>
      <c r="E243" s="235" t="s">
        <v>1</v>
      </c>
      <c r="F243" s="236" t="s">
        <v>858</v>
      </c>
      <c r="G243" s="233"/>
      <c r="H243" s="237">
        <v>0.801</v>
      </c>
      <c r="I243" s="238"/>
      <c r="J243" s="233"/>
      <c r="K243" s="233"/>
      <c r="L243" s="239"/>
      <c r="M243" s="240"/>
      <c r="N243" s="241"/>
      <c r="O243" s="241"/>
      <c r="P243" s="241"/>
      <c r="Q243" s="241"/>
      <c r="R243" s="241"/>
      <c r="S243" s="241"/>
      <c r="T243" s="242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T243" s="243" t="s">
        <v>182</v>
      </c>
      <c r="AU243" s="243" t="s">
        <v>86</v>
      </c>
      <c r="AV243" s="13" t="s">
        <v>86</v>
      </c>
      <c r="AW243" s="13" t="s">
        <v>32</v>
      </c>
      <c r="AX243" s="13" t="s">
        <v>84</v>
      </c>
      <c r="AY243" s="243" t="s">
        <v>152</v>
      </c>
    </row>
    <row r="244" spans="1:65" s="2" customFormat="1" ht="16.5" customHeight="1">
      <c r="A244" s="38"/>
      <c r="B244" s="39"/>
      <c r="C244" s="219" t="s">
        <v>421</v>
      </c>
      <c r="D244" s="219" t="s">
        <v>154</v>
      </c>
      <c r="E244" s="220" t="s">
        <v>859</v>
      </c>
      <c r="F244" s="221" t="s">
        <v>860</v>
      </c>
      <c r="G244" s="222" t="s">
        <v>276</v>
      </c>
      <c r="H244" s="223">
        <v>3.733</v>
      </c>
      <c r="I244" s="224"/>
      <c r="J244" s="225">
        <f>ROUND(I244*H244,2)</f>
        <v>0</v>
      </c>
      <c r="K244" s="221" t="s">
        <v>158</v>
      </c>
      <c r="L244" s="44"/>
      <c r="M244" s="226" t="s">
        <v>1</v>
      </c>
      <c r="N244" s="227" t="s">
        <v>41</v>
      </c>
      <c r="O244" s="91"/>
      <c r="P244" s="228">
        <f>O244*H244</f>
        <v>0</v>
      </c>
      <c r="Q244" s="228">
        <v>1.07636</v>
      </c>
      <c r="R244" s="228">
        <f>Q244*H244</f>
        <v>4.01805188</v>
      </c>
      <c r="S244" s="228">
        <v>0</v>
      </c>
      <c r="T244" s="229">
        <f>S244*H244</f>
        <v>0</v>
      </c>
      <c r="U244" s="38"/>
      <c r="V244" s="38"/>
      <c r="W244" s="38"/>
      <c r="X244" s="38"/>
      <c r="Y244" s="38"/>
      <c r="Z244" s="38"/>
      <c r="AA244" s="38"/>
      <c r="AB244" s="38"/>
      <c r="AC244" s="38"/>
      <c r="AD244" s="38"/>
      <c r="AE244" s="38"/>
      <c r="AR244" s="230" t="s">
        <v>159</v>
      </c>
      <c r="AT244" s="230" t="s">
        <v>154</v>
      </c>
      <c r="AU244" s="230" t="s">
        <v>86</v>
      </c>
      <c r="AY244" s="17" t="s">
        <v>152</v>
      </c>
      <c r="BE244" s="231">
        <f>IF(N244="základní",J244,0)</f>
        <v>0</v>
      </c>
      <c r="BF244" s="231">
        <f>IF(N244="snížená",J244,0)</f>
        <v>0</v>
      </c>
      <c r="BG244" s="231">
        <f>IF(N244="zákl. přenesená",J244,0)</f>
        <v>0</v>
      </c>
      <c r="BH244" s="231">
        <f>IF(N244="sníž. přenesená",J244,0)</f>
        <v>0</v>
      </c>
      <c r="BI244" s="231">
        <f>IF(N244="nulová",J244,0)</f>
        <v>0</v>
      </c>
      <c r="BJ244" s="17" t="s">
        <v>84</v>
      </c>
      <c r="BK244" s="231">
        <f>ROUND(I244*H244,2)</f>
        <v>0</v>
      </c>
      <c r="BL244" s="17" t="s">
        <v>159</v>
      </c>
      <c r="BM244" s="230" t="s">
        <v>861</v>
      </c>
    </row>
    <row r="245" spans="1:51" s="13" customFormat="1" ht="12">
      <c r="A245" s="13"/>
      <c r="B245" s="232"/>
      <c r="C245" s="233"/>
      <c r="D245" s="234" t="s">
        <v>182</v>
      </c>
      <c r="E245" s="235" t="s">
        <v>1</v>
      </c>
      <c r="F245" s="236" t="s">
        <v>862</v>
      </c>
      <c r="G245" s="233"/>
      <c r="H245" s="237">
        <v>3.733</v>
      </c>
      <c r="I245" s="238"/>
      <c r="J245" s="233"/>
      <c r="K245" s="233"/>
      <c r="L245" s="239"/>
      <c r="M245" s="240"/>
      <c r="N245" s="241"/>
      <c r="O245" s="241"/>
      <c r="P245" s="241"/>
      <c r="Q245" s="241"/>
      <c r="R245" s="241"/>
      <c r="S245" s="241"/>
      <c r="T245" s="242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T245" s="243" t="s">
        <v>182</v>
      </c>
      <c r="AU245" s="243" t="s">
        <v>86</v>
      </c>
      <c r="AV245" s="13" t="s">
        <v>86</v>
      </c>
      <c r="AW245" s="13" t="s">
        <v>32</v>
      </c>
      <c r="AX245" s="13" t="s">
        <v>84</v>
      </c>
      <c r="AY245" s="243" t="s">
        <v>152</v>
      </c>
    </row>
    <row r="246" spans="1:65" s="2" customFormat="1" ht="24.15" customHeight="1">
      <c r="A246" s="38"/>
      <c r="B246" s="39"/>
      <c r="C246" s="219" t="s">
        <v>426</v>
      </c>
      <c r="D246" s="219" t="s">
        <v>154</v>
      </c>
      <c r="E246" s="220" t="s">
        <v>863</v>
      </c>
      <c r="F246" s="221" t="s">
        <v>864</v>
      </c>
      <c r="G246" s="222" t="s">
        <v>209</v>
      </c>
      <c r="H246" s="223">
        <v>105</v>
      </c>
      <c r="I246" s="224"/>
      <c r="J246" s="225">
        <f>ROUND(I246*H246,2)</f>
        <v>0</v>
      </c>
      <c r="K246" s="221" t="s">
        <v>158</v>
      </c>
      <c r="L246" s="44"/>
      <c r="M246" s="226" t="s">
        <v>1</v>
      </c>
      <c r="N246" s="227" t="s">
        <v>41</v>
      </c>
      <c r="O246" s="91"/>
      <c r="P246" s="228">
        <f>O246*H246</f>
        <v>0</v>
      </c>
      <c r="Q246" s="228">
        <v>2.0875</v>
      </c>
      <c r="R246" s="228">
        <f>Q246*H246</f>
        <v>219.1875</v>
      </c>
      <c r="S246" s="228">
        <v>0</v>
      </c>
      <c r="T246" s="229">
        <f>S246*H246</f>
        <v>0</v>
      </c>
      <c r="U246" s="38"/>
      <c r="V246" s="38"/>
      <c r="W246" s="38"/>
      <c r="X246" s="38"/>
      <c r="Y246" s="38"/>
      <c r="Z246" s="38"/>
      <c r="AA246" s="38"/>
      <c r="AB246" s="38"/>
      <c r="AC246" s="38"/>
      <c r="AD246" s="38"/>
      <c r="AE246" s="38"/>
      <c r="AR246" s="230" t="s">
        <v>159</v>
      </c>
      <c r="AT246" s="230" t="s">
        <v>154</v>
      </c>
      <c r="AU246" s="230" t="s">
        <v>86</v>
      </c>
      <c r="AY246" s="17" t="s">
        <v>152</v>
      </c>
      <c r="BE246" s="231">
        <f>IF(N246="základní",J246,0)</f>
        <v>0</v>
      </c>
      <c r="BF246" s="231">
        <f>IF(N246="snížená",J246,0)</f>
        <v>0</v>
      </c>
      <c r="BG246" s="231">
        <f>IF(N246="zákl. přenesená",J246,0)</f>
        <v>0</v>
      </c>
      <c r="BH246" s="231">
        <f>IF(N246="sníž. přenesená",J246,0)</f>
        <v>0</v>
      </c>
      <c r="BI246" s="231">
        <f>IF(N246="nulová",J246,0)</f>
        <v>0</v>
      </c>
      <c r="BJ246" s="17" t="s">
        <v>84</v>
      </c>
      <c r="BK246" s="231">
        <f>ROUND(I246*H246,2)</f>
        <v>0</v>
      </c>
      <c r="BL246" s="17" t="s">
        <v>159</v>
      </c>
      <c r="BM246" s="230" t="s">
        <v>865</v>
      </c>
    </row>
    <row r="247" spans="1:63" s="12" customFormat="1" ht="22.8" customHeight="1">
      <c r="A247" s="12"/>
      <c r="B247" s="203"/>
      <c r="C247" s="204"/>
      <c r="D247" s="205" t="s">
        <v>75</v>
      </c>
      <c r="E247" s="217" t="s">
        <v>184</v>
      </c>
      <c r="F247" s="217" t="s">
        <v>457</v>
      </c>
      <c r="G247" s="204"/>
      <c r="H247" s="204"/>
      <c r="I247" s="207"/>
      <c r="J247" s="218">
        <f>BK247</f>
        <v>0</v>
      </c>
      <c r="K247" s="204"/>
      <c r="L247" s="209"/>
      <c r="M247" s="210"/>
      <c r="N247" s="211"/>
      <c r="O247" s="211"/>
      <c r="P247" s="212">
        <f>P248</f>
        <v>0</v>
      </c>
      <c r="Q247" s="211"/>
      <c r="R247" s="212">
        <f>R248</f>
        <v>0.8500000000000001</v>
      </c>
      <c r="S247" s="211"/>
      <c r="T247" s="213">
        <f>T248</f>
        <v>0</v>
      </c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  <c r="AE247" s="12"/>
      <c r="AR247" s="214" t="s">
        <v>84</v>
      </c>
      <c r="AT247" s="215" t="s">
        <v>75</v>
      </c>
      <c r="AU247" s="215" t="s">
        <v>84</v>
      </c>
      <c r="AY247" s="214" t="s">
        <v>152</v>
      </c>
      <c r="BK247" s="216">
        <f>BK248</f>
        <v>0</v>
      </c>
    </row>
    <row r="248" spans="1:65" s="2" customFormat="1" ht="24.15" customHeight="1">
      <c r="A248" s="38"/>
      <c r="B248" s="39"/>
      <c r="C248" s="219" t="s">
        <v>433</v>
      </c>
      <c r="D248" s="219" t="s">
        <v>154</v>
      </c>
      <c r="E248" s="220" t="s">
        <v>866</v>
      </c>
      <c r="F248" s="221" t="s">
        <v>867</v>
      </c>
      <c r="G248" s="222" t="s">
        <v>348</v>
      </c>
      <c r="H248" s="223">
        <v>5</v>
      </c>
      <c r="I248" s="224"/>
      <c r="J248" s="225">
        <f>ROUND(I248*H248,2)</f>
        <v>0</v>
      </c>
      <c r="K248" s="221" t="s">
        <v>1</v>
      </c>
      <c r="L248" s="44"/>
      <c r="M248" s="226" t="s">
        <v>1</v>
      </c>
      <c r="N248" s="227" t="s">
        <v>41</v>
      </c>
      <c r="O248" s="91"/>
      <c r="P248" s="228">
        <f>O248*H248</f>
        <v>0</v>
      </c>
      <c r="Q248" s="228">
        <v>0.17</v>
      </c>
      <c r="R248" s="228">
        <f>Q248*H248</f>
        <v>0.8500000000000001</v>
      </c>
      <c r="S248" s="228">
        <v>0</v>
      </c>
      <c r="T248" s="229">
        <f>S248*H248</f>
        <v>0</v>
      </c>
      <c r="U248" s="38"/>
      <c r="V248" s="38"/>
      <c r="W248" s="38"/>
      <c r="X248" s="38"/>
      <c r="Y248" s="38"/>
      <c r="Z248" s="38"/>
      <c r="AA248" s="38"/>
      <c r="AB248" s="38"/>
      <c r="AC248" s="38"/>
      <c r="AD248" s="38"/>
      <c r="AE248" s="38"/>
      <c r="AR248" s="230" t="s">
        <v>159</v>
      </c>
      <c r="AT248" s="230" t="s">
        <v>154</v>
      </c>
      <c r="AU248" s="230" t="s">
        <v>86</v>
      </c>
      <c r="AY248" s="17" t="s">
        <v>152</v>
      </c>
      <c r="BE248" s="231">
        <f>IF(N248="základní",J248,0)</f>
        <v>0</v>
      </c>
      <c r="BF248" s="231">
        <f>IF(N248="snížená",J248,0)</f>
        <v>0</v>
      </c>
      <c r="BG248" s="231">
        <f>IF(N248="zákl. přenesená",J248,0)</f>
        <v>0</v>
      </c>
      <c r="BH248" s="231">
        <f>IF(N248="sníž. přenesená",J248,0)</f>
        <v>0</v>
      </c>
      <c r="BI248" s="231">
        <f>IF(N248="nulová",J248,0)</f>
        <v>0</v>
      </c>
      <c r="BJ248" s="17" t="s">
        <v>84</v>
      </c>
      <c r="BK248" s="231">
        <f>ROUND(I248*H248,2)</f>
        <v>0</v>
      </c>
      <c r="BL248" s="17" t="s">
        <v>159</v>
      </c>
      <c r="BM248" s="230" t="s">
        <v>868</v>
      </c>
    </row>
    <row r="249" spans="1:63" s="12" customFormat="1" ht="22.8" customHeight="1">
      <c r="A249" s="12"/>
      <c r="B249" s="203"/>
      <c r="C249" s="204"/>
      <c r="D249" s="205" t="s">
        <v>75</v>
      </c>
      <c r="E249" s="217" t="s">
        <v>189</v>
      </c>
      <c r="F249" s="217" t="s">
        <v>531</v>
      </c>
      <c r="G249" s="204"/>
      <c r="H249" s="204"/>
      <c r="I249" s="207"/>
      <c r="J249" s="218">
        <f>BK249</f>
        <v>0</v>
      </c>
      <c r="K249" s="204"/>
      <c r="L249" s="209"/>
      <c r="M249" s="210"/>
      <c r="N249" s="211"/>
      <c r="O249" s="211"/>
      <c r="P249" s="212">
        <f>SUM(P250:P254)</f>
        <v>0</v>
      </c>
      <c r="Q249" s="211"/>
      <c r="R249" s="212">
        <f>SUM(R250:R254)</f>
        <v>1.6982344</v>
      </c>
      <c r="S249" s="211"/>
      <c r="T249" s="213">
        <f>SUM(T250:T254)</f>
        <v>0</v>
      </c>
      <c r="U249" s="12"/>
      <c r="V249" s="12"/>
      <c r="W249" s="12"/>
      <c r="X249" s="12"/>
      <c r="Y249" s="12"/>
      <c r="Z249" s="12"/>
      <c r="AA249" s="12"/>
      <c r="AB249" s="12"/>
      <c r="AC249" s="12"/>
      <c r="AD249" s="12"/>
      <c r="AE249" s="12"/>
      <c r="AR249" s="214" t="s">
        <v>84</v>
      </c>
      <c r="AT249" s="215" t="s">
        <v>75</v>
      </c>
      <c r="AU249" s="215" t="s">
        <v>84</v>
      </c>
      <c r="AY249" s="214" t="s">
        <v>152</v>
      </c>
      <c r="BK249" s="216">
        <f>SUM(BK250:BK254)</f>
        <v>0</v>
      </c>
    </row>
    <row r="250" spans="1:65" s="2" customFormat="1" ht="24.15" customHeight="1">
      <c r="A250" s="38"/>
      <c r="B250" s="39"/>
      <c r="C250" s="219" t="s">
        <v>438</v>
      </c>
      <c r="D250" s="219" t="s">
        <v>154</v>
      </c>
      <c r="E250" s="220" t="s">
        <v>869</v>
      </c>
      <c r="F250" s="221" t="s">
        <v>870</v>
      </c>
      <c r="G250" s="222" t="s">
        <v>187</v>
      </c>
      <c r="H250" s="223">
        <v>80</v>
      </c>
      <c r="I250" s="224"/>
      <c r="J250" s="225">
        <f>ROUND(I250*H250,2)</f>
        <v>0</v>
      </c>
      <c r="K250" s="221" t="s">
        <v>158</v>
      </c>
      <c r="L250" s="44"/>
      <c r="M250" s="226" t="s">
        <v>1</v>
      </c>
      <c r="N250" s="227" t="s">
        <v>41</v>
      </c>
      <c r="O250" s="91"/>
      <c r="P250" s="228">
        <f>O250*H250</f>
        <v>0</v>
      </c>
      <c r="Q250" s="228">
        <v>0.0003</v>
      </c>
      <c r="R250" s="228">
        <f>Q250*H250</f>
        <v>0.023999999999999997</v>
      </c>
      <c r="S250" s="228">
        <v>0</v>
      </c>
      <c r="T250" s="229">
        <f>S250*H250</f>
        <v>0</v>
      </c>
      <c r="U250" s="38"/>
      <c r="V250" s="38"/>
      <c r="W250" s="38"/>
      <c r="X250" s="38"/>
      <c r="Y250" s="38"/>
      <c r="Z250" s="38"/>
      <c r="AA250" s="38"/>
      <c r="AB250" s="38"/>
      <c r="AC250" s="38"/>
      <c r="AD250" s="38"/>
      <c r="AE250" s="38"/>
      <c r="AR250" s="230" t="s">
        <v>159</v>
      </c>
      <c r="AT250" s="230" t="s">
        <v>154</v>
      </c>
      <c r="AU250" s="230" t="s">
        <v>86</v>
      </c>
      <c r="AY250" s="17" t="s">
        <v>152</v>
      </c>
      <c r="BE250" s="231">
        <f>IF(N250="základní",J250,0)</f>
        <v>0</v>
      </c>
      <c r="BF250" s="231">
        <f>IF(N250="snížená",J250,0)</f>
        <v>0</v>
      </c>
      <c r="BG250" s="231">
        <f>IF(N250="zákl. přenesená",J250,0)</f>
        <v>0</v>
      </c>
      <c r="BH250" s="231">
        <f>IF(N250="sníž. přenesená",J250,0)</f>
        <v>0</v>
      </c>
      <c r="BI250" s="231">
        <f>IF(N250="nulová",J250,0)</f>
        <v>0</v>
      </c>
      <c r="BJ250" s="17" t="s">
        <v>84</v>
      </c>
      <c r="BK250" s="231">
        <f>ROUND(I250*H250,2)</f>
        <v>0</v>
      </c>
      <c r="BL250" s="17" t="s">
        <v>159</v>
      </c>
      <c r="BM250" s="230" t="s">
        <v>871</v>
      </c>
    </row>
    <row r="251" spans="1:51" s="13" customFormat="1" ht="12">
      <c r="A251" s="13"/>
      <c r="B251" s="232"/>
      <c r="C251" s="233"/>
      <c r="D251" s="234" t="s">
        <v>182</v>
      </c>
      <c r="E251" s="235" t="s">
        <v>1</v>
      </c>
      <c r="F251" s="236" t="s">
        <v>872</v>
      </c>
      <c r="G251" s="233"/>
      <c r="H251" s="237">
        <v>80</v>
      </c>
      <c r="I251" s="238"/>
      <c r="J251" s="233"/>
      <c r="K251" s="233"/>
      <c r="L251" s="239"/>
      <c r="M251" s="240"/>
      <c r="N251" s="241"/>
      <c r="O251" s="241"/>
      <c r="P251" s="241"/>
      <c r="Q251" s="241"/>
      <c r="R251" s="241"/>
      <c r="S251" s="241"/>
      <c r="T251" s="242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T251" s="243" t="s">
        <v>182</v>
      </c>
      <c r="AU251" s="243" t="s">
        <v>86</v>
      </c>
      <c r="AV251" s="13" t="s">
        <v>86</v>
      </c>
      <c r="AW251" s="13" t="s">
        <v>32</v>
      </c>
      <c r="AX251" s="13" t="s">
        <v>84</v>
      </c>
      <c r="AY251" s="243" t="s">
        <v>152</v>
      </c>
    </row>
    <row r="252" spans="1:65" s="2" customFormat="1" ht="16.5" customHeight="1">
      <c r="A252" s="38"/>
      <c r="B252" s="39"/>
      <c r="C252" s="265" t="s">
        <v>443</v>
      </c>
      <c r="D252" s="265" t="s">
        <v>296</v>
      </c>
      <c r="E252" s="266" t="s">
        <v>873</v>
      </c>
      <c r="F252" s="267" t="s">
        <v>874</v>
      </c>
      <c r="G252" s="268" t="s">
        <v>320</v>
      </c>
      <c r="H252" s="269">
        <v>1642</v>
      </c>
      <c r="I252" s="270"/>
      <c r="J252" s="271">
        <f>ROUND(I252*H252,2)</f>
        <v>0</v>
      </c>
      <c r="K252" s="267" t="s">
        <v>1</v>
      </c>
      <c r="L252" s="272"/>
      <c r="M252" s="273" t="s">
        <v>1</v>
      </c>
      <c r="N252" s="274" t="s">
        <v>41</v>
      </c>
      <c r="O252" s="91"/>
      <c r="P252" s="228">
        <f>O252*H252</f>
        <v>0</v>
      </c>
      <c r="Q252" s="228">
        <v>0.001</v>
      </c>
      <c r="R252" s="228">
        <f>Q252*H252</f>
        <v>1.6420000000000001</v>
      </c>
      <c r="S252" s="228">
        <v>0</v>
      </c>
      <c r="T252" s="229">
        <f>S252*H252</f>
        <v>0</v>
      </c>
      <c r="U252" s="38"/>
      <c r="V252" s="38"/>
      <c r="W252" s="38"/>
      <c r="X252" s="38"/>
      <c r="Y252" s="38"/>
      <c r="Z252" s="38"/>
      <c r="AA252" s="38"/>
      <c r="AB252" s="38"/>
      <c r="AC252" s="38"/>
      <c r="AD252" s="38"/>
      <c r="AE252" s="38"/>
      <c r="AR252" s="230" t="s">
        <v>184</v>
      </c>
      <c r="AT252" s="230" t="s">
        <v>296</v>
      </c>
      <c r="AU252" s="230" t="s">
        <v>86</v>
      </c>
      <c r="AY252" s="17" t="s">
        <v>152</v>
      </c>
      <c r="BE252" s="231">
        <f>IF(N252="základní",J252,0)</f>
        <v>0</v>
      </c>
      <c r="BF252" s="231">
        <f>IF(N252="snížená",J252,0)</f>
        <v>0</v>
      </c>
      <c r="BG252" s="231">
        <f>IF(N252="zákl. přenesená",J252,0)</f>
        <v>0</v>
      </c>
      <c r="BH252" s="231">
        <f>IF(N252="sníž. přenesená",J252,0)</f>
        <v>0</v>
      </c>
      <c r="BI252" s="231">
        <f>IF(N252="nulová",J252,0)</f>
        <v>0</v>
      </c>
      <c r="BJ252" s="17" t="s">
        <v>84</v>
      </c>
      <c r="BK252" s="231">
        <f>ROUND(I252*H252,2)</f>
        <v>0</v>
      </c>
      <c r="BL252" s="17" t="s">
        <v>159</v>
      </c>
      <c r="BM252" s="230" t="s">
        <v>875</v>
      </c>
    </row>
    <row r="253" spans="1:65" s="2" customFormat="1" ht="21.75" customHeight="1">
      <c r="A253" s="38"/>
      <c r="B253" s="39"/>
      <c r="C253" s="219" t="s">
        <v>448</v>
      </c>
      <c r="D253" s="219" t="s">
        <v>154</v>
      </c>
      <c r="E253" s="220" t="s">
        <v>876</v>
      </c>
      <c r="F253" s="221" t="s">
        <v>877</v>
      </c>
      <c r="G253" s="222" t="s">
        <v>157</v>
      </c>
      <c r="H253" s="223">
        <v>7.92</v>
      </c>
      <c r="I253" s="224"/>
      <c r="J253" s="225">
        <f>ROUND(I253*H253,2)</f>
        <v>0</v>
      </c>
      <c r="K253" s="221" t="s">
        <v>158</v>
      </c>
      <c r="L253" s="44"/>
      <c r="M253" s="226" t="s">
        <v>1</v>
      </c>
      <c r="N253" s="227" t="s">
        <v>41</v>
      </c>
      <c r="O253" s="91"/>
      <c r="P253" s="228">
        <f>O253*H253</f>
        <v>0</v>
      </c>
      <c r="Q253" s="228">
        <v>0.00407</v>
      </c>
      <c r="R253" s="228">
        <f>Q253*H253</f>
        <v>0.032234399999999996</v>
      </c>
      <c r="S253" s="228">
        <v>0</v>
      </c>
      <c r="T253" s="229">
        <f>S253*H253</f>
        <v>0</v>
      </c>
      <c r="U253" s="38"/>
      <c r="V253" s="38"/>
      <c r="W253" s="38"/>
      <c r="X253" s="38"/>
      <c r="Y253" s="38"/>
      <c r="Z253" s="38"/>
      <c r="AA253" s="38"/>
      <c r="AB253" s="38"/>
      <c r="AC253" s="38"/>
      <c r="AD253" s="38"/>
      <c r="AE253" s="38"/>
      <c r="AR253" s="230" t="s">
        <v>159</v>
      </c>
      <c r="AT253" s="230" t="s">
        <v>154</v>
      </c>
      <c r="AU253" s="230" t="s">
        <v>86</v>
      </c>
      <c r="AY253" s="17" t="s">
        <v>152</v>
      </c>
      <c r="BE253" s="231">
        <f>IF(N253="základní",J253,0)</f>
        <v>0</v>
      </c>
      <c r="BF253" s="231">
        <f>IF(N253="snížená",J253,0)</f>
        <v>0</v>
      </c>
      <c r="BG253" s="231">
        <f>IF(N253="zákl. přenesená",J253,0)</f>
        <v>0</v>
      </c>
      <c r="BH253" s="231">
        <f>IF(N253="sníž. přenesená",J253,0)</f>
        <v>0</v>
      </c>
      <c r="BI253" s="231">
        <f>IF(N253="nulová",J253,0)</f>
        <v>0</v>
      </c>
      <c r="BJ253" s="17" t="s">
        <v>84</v>
      </c>
      <c r="BK253" s="231">
        <f>ROUND(I253*H253,2)</f>
        <v>0</v>
      </c>
      <c r="BL253" s="17" t="s">
        <v>159</v>
      </c>
      <c r="BM253" s="230" t="s">
        <v>878</v>
      </c>
    </row>
    <row r="254" spans="1:51" s="13" customFormat="1" ht="12">
      <c r="A254" s="13"/>
      <c r="B254" s="232"/>
      <c r="C254" s="233"/>
      <c r="D254" s="234" t="s">
        <v>182</v>
      </c>
      <c r="E254" s="235" t="s">
        <v>1</v>
      </c>
      <c r="F254" s="236" t="s">
        <v>879</v>
      </c>
      <c r="G254" s="233"/>
      <c r="H254" s="237">
        <v>7.92</v>
      </c>
      <c r="I254" s="238"/>
      <c r="J254" s="233"/>
      <c r="K254" s="233"/>
      <c r="L254" s="239"/>
      <c r="M254" s="240"/>
      <c r="N254" s="241"/>
      <c r="O254" s="241"/>
      <c r="P254" s="241"/>
      <c r="Q254" s="241"/>
      <c r="R254" s="241"/>
      <c r="S254" s="241"/>
      <c r="T254" s="242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T254" s="243" t="s">
        <v>182</v>
      </c>
      <c r="AU254" s="243" t="s">
        <v>86</v>
      </c>
      <c r="AV254" s="13" t="s">
        <v>86</v>
      </c>
      <c r="AW254" s="13" t="s">
        <v>32</v>
      </c>
      <c r="AX254" s="13" t="s">
        <v>84</v>
      </c>
      <c r="AY254" s="243" t="s">
        <v>152</v>
      </c>
    </row>
    <row r="255" spans="1:63" s="12" customFormat="1" ht="22.8" customHeight="1">
      <c r="A255" s="12"/>
      <c r="B255" s="203"/>
      <c r="C255" s="204"/>
      <c r="D255" s="205" t="s">
        <v>75</v>
      </c>
      <c r="E255" s="217" t="s">
        <v>685</v>
      </c>
      <c r="F255" s="217" t="s">
        <v>686</v>
      </c>
      <c r="G255" s="204"/>
      <c r="H255" s="204"/>
      <c r="I255" s="207"/>
      <c r="J255" s="218">
        <f>BK255</f>
        <v>0</v>
      </c>
      <c r="K255" s="204"/>
      <c r="L255" s="209"/>
      <c r="M255" s="210"/>
      <c r="N255" s="211"/>
      <c r="O255" s="211"/>
      <c r="P255" s="212">
        <f>P256</f>
        <v>0</v>
      </c>
      <c r="Q255" s="211"/>
      <c r="R255" s="212">
        <f>R256</f>
        <v>0</v>
      </c>
      <c r="S255" s="211"/>
      <c r="T255" s="213">
        <f>T256</f>
        <v>0</v>
      </c>
      <c r="U255" s="12"/>
      <c r="V255" s="12"/>
      <c r="W255" s="12"/>
      <c r="X255" s="12"/>
      <c r="Y255" s="12"/>
      <c r="Z255" s="12"/>
      <c r="AA255" s="12"/>
      <c r="AB255" s="12"/>
      <c r="AC255" s="12"/>
      <c r="AD255" s="12"/>
      <c r="AE255" s="12"/>
      <c r="AR255" s="214" t="s">
        <v>84</v>
      </c>
      <c r="AT255" s="215" t="s">
        <v>75</v>
      </c>
      <c r="AU255" s="215" t="s">
        <v>84</v>
      </c>
      <c r="AY255" s="214" t="s">
        <v>152</v>
      </c>
      <c r="BK255" s="216">
        <f>BK256</f>
        <v>0</v>
      </c>
    </row>
    <row r="256" spans="1:65" s="2" customFormat="1" ht="33" customHeight="1">
      <c r="A256" s="38"/>
      <c r="B256" s="39"/>
      <c r="C256" s="219" t="s">
        <v>453</v>
      </c>
      <c r="D256" s="219" t="s">
        <v>154</v>
      </c>
      <c r="E256" s="220" t="s">
        <v>880</v>
      </c>
      <c r="F256" s="221" t="s">
        <v>881</v>
      </c>
      <c r="G256" s="222" t="s">
        <v>276</v>
      </c>
      <c r="H256" s="223">
        <v>387.869</v>
      </c>
      <c r="I256" s="224"/>
      <c r="J256" s="225">
        <f>ROUND(I256*H256,2)</f>
        <v>0</v>
      </c>
      <c r="K256" s="221" t="s">
        <v>158</v>
      </c>
      <c r="L256" s="44"/>
      <c r="M256" s="226" t="s">
        <v>1</v>
      </c>
      <c r="N256" s="227" t="s">
        <v>41</v>
      </c>
      <c r="O256" s="91"/>
      <c r="P256" s="228">
        <f>O256*H256</f>
        <v>0</v>
      </c>
      <c r="Q256" s="228">
        <v>0</v>
      </c>
      <c r="R256" s="228">
        <f>Q256*H256</f>
        <v>0</v>
      </c>
      <c r="S256" s="228">
        <v>0</v>
      </c>
      <c r="T256" s="229">
        <f>S256*H256</f>
        <v>0</v>
      </c>
      <c r="U256" s="38"/>
      <c r="V256" s="38"/>
      <c r="W256" s="38"/>
      <c r="X256" s="38"/>
      <c r="Y256" s="38"/>
      <c r="Z256" s="38"/>
      <c r="AA256" s="38"/>
      <c r="AB256" s="38"/>
      <c r="AC256" s="38"/>
      <c r="AD256" s="38"/>
      <c r="AE256" s="38"/>
      <c r="AR256" s="230" t="s">
        <v>159</v>
      </c>
      <c r="AT256" s="230" t="s">
        <v>154</v>
      </c>
      <c r="AU256" s="230" t="s">
        <v>86</v>
      </c>
      <c r="AY256" s="17" t="s">
        <v>152</v>
      </c>
      <c r="BE256" s="231">
        <f>IF(N256="základní",J256,0)</f>
        <v>0</v>
      </c>
      <c r="BF256" s="231">
        <f>IF(N256="snížená",J256,0)</f>
        <v>0</v>
      </c>
      <c r="BG256" s="231">
        <f>IF(N256="zákl. přenesená",J256,0)</f>
        <v>0</v>
      </c>
      <c r="BH256" s="231">
        <f>IF(N256="sníž. přenesená",J256,0)</f>
        <v>0</v>
      </c>
      <c r="BI256" s="231">
        <f>IF(N256="nulová",J256,0)</f>
        <v>0</v>
      </c>
      <c r="BJ256" s="17" t="s">
        <v>84</v>
      </c>
      <c r="BK256" s="231">
        <f>ROUND(I256*H256,2)</f>
        <v>0</v>
      </c>
      <c r="BL256" s="17" t="s">
        <v>159</v>
      </c>
      <c r="BM256" s="230" t="s">
        <v>882</v>
      </c>
    </row>
    <row r="257" spans="1:63" s="12" customFormat="1" ht="25.9" customHeight="1">
      <c r="A257" s="12"/>
      <c r="B257" s="203"/>
      <c r="C257" s="204"/>
      <c r="D257" s="205" t="s">
        <v>75</v>
      </c>
      <c r="E257" s="206" t="s">
        <v>883</v>
      </c>
      <c r="F257" s="206" t="s">
        <v>884</v>
      </c>
      <c r="G257" s="204"/>
      <c r="H257" s="204"/>
      <c r="I257" s="207"/>
      <c r="J257" s="208">
        <f>BK257</f>
        <v>0</v>
      </c>
      <c r="K257" s="204"/>
      <c r="L257" s="209"/>
      <c r="M257" s="210"/>
      <c r="N257" s="211"/>
      <c r="O257" s="211"/>
      <c r="P257" s="212">
        <f>P258+P272</f>
        <v>0</v>
      </c>
      <c r="Q257" s="211"/>
      <c r="R257" s="212">
        <f>R258+R272</f>
        <v>3.7475109</v>
      </c>
      <c r="S257" s="211"/>
      <c r="T257" s="213">
        <f>T258+T272</f>
        <v>2.28</v>
      </c>
      <c r="U257" s="12"/>
      <c r="V257" s="12"/>
      <c r="W257" s="12"/>
      <c r="X257" s="12"/>
      <c r="Y257" s="12"/>
      <c r="Z257" s="12"/>
      <c r="AA257" s="12"/>
      <c r="AB257" s="12"/>
      <c r="AC257" s="12"/>
      <c r="AD257" s="12"/>
      <c r="AE257" s="12"/>
      <c r="AR257" s="214" t="s">
        <v>86</v>
      </c>
      <c r="AT257" s="215" t="s">
        <v>75</v>
      </c>
      <c r="AU257" s="215" t="s">
        <v>76</v>
      </c>
      <c r="AY257" s="214" t="s">
        <v>152</v>
      </c>
      <c r="BK257" s="216">
        <f>BK258+BK272</f>
        <v>0</v>
      </c>
    </row>
    <row r="258" spans="1:63" s="12" customFormat="1" ht="22.8" customHeight="1">
      <c r="A258" s="12"/>
      <c r="B258" s="203"/>
      <c r="C258" s="204"/>
      <c r="D258" s="205" t="s">
        <v>75</v>
      </c>
      <c r="E258" s="217" t="s">
        <v>885</v>
      </c>
      <c r="F258" s="217" t="s">
        <v>886</v>
      </c>
      <c r="G258" s="204"/>
      <c r="H258" s="204"/>
      <c r="I258" s="207"/>
      <c r="J258" s="218">
        <f>BK258</f>
        <v>0</v>
      </c>
      <c r="K258" s="204"/>
      <c r="L258" s="209"/>
      <c r="M258" s="210"/>
      <c r="N258" s="211"/>
      <c r="O258" s="211"/>
      <c r="P258" s="212">
        <f>SUM(P259:P271)</f>
        <v>0</v>
      </c>
      <c r="Q258" s="211"/>
      <c r="R258" s="212">
        <f>SUM(R259:R271)</f>
        <v>1.1819109</v>
      </c>
      <c r="S258" s="211"/>
      <c r="T258" s="213">
        <f>SUM(T259:T271)</f>
        <v>0</v>
      </c>
      <c r="U258" s="12"/>
      <c r="V258" s="12"/>
      <c r="W258" s="12"/>
      <c r="X258" s="12"/>
      <c r="Y258" s="12"/>
      <c r="Z258" s="12"/>
      <c r="AA258" s="12"/>
      <c r="AB258" s="12"/>
      <c r="AC258" s="12"/>
      <c r="AD258" s="12"/>
      <c r="AE258" s="12"/>
      <c r="AR258" s="214" t="s">
        <v>86</v>
      </c>
      <c r="AT258" s="215" t="s">
        <v>75</v>
      </c>
      <c r="AU258" s="215" t="s">
        <v>84</v>
      </c>
      <c r="AY258" s="214" t="s">
        <v>152</v>
      </c>
      <c r="BK258" s="216">
        <f>SUM(BK259:BK271)</f>
        <v>0</v>
      </c>
    </row>
    <row r="259" spans="1:65" s="2" customFormat="1" ht="24.15" customHeight="1">
      <c r="A259" s="38"/>
      <c r="B259" s="39"/>
      <c r="C259" s="219" t="s">
        <v>458</v>
      </c>
      <c r="D259" s="219" t="s">
        <v>154</v>
      </c>
      <c r="E259" s="220" t="s">
        <v>887</v>
      </c>
      <c r="F259" s="221" t="s">
        <v>888</v>
      </c>
      <c r="G259" s="222" t="s">
        <v>157</v>
      </c>
      <c r="H259" s="223">
        <v>274.863</v>
      </c>
      <c r="I259" s="224"/>
      <c r="J259" s="225">
        <f>ROUND(I259*H259,2)</f>
        <v>0</v>
      </c>
      <c r="K259" s="221" t="s">
        <v>158</v>
      </c>
      <c r="L259" s="44"/>
      <c r="M259" s="226" t="s">
        <v>1</v>
      </c>
      <c r="N259" s="227" t="s">
        <v>41</v>
      </c>
      <c r="O259" s="91"/>
      <c r="P259" s="228">
        <f>O259*H259</f>
        <v>0</v>
      </c>
      <c r="Q259" s="228">
        <v>0.0035</v>
      </c>
      <c r="R259" s="228">
        <f>Q259*H259</f>
        <v>0.9620205000000001</v>
      </c>
      <c r="S259" s="228">
        <v>0</v>
      </c>
      <c r="T259" s="229">
        <f>S259*H259</f>
        <v>0</v>
      </c>
      <c r="U259" s="38"/>
      <c r="V259" s="38"/>
      <c r="W259" s="38"/>
      <c r="X259" s="38"/>
      <c r="Y259" s="38"/>
      <c r="Z259" s="38"/>
      <c r="AA259" s="38"/>
      <c r="AB259" s="38"/>
      <c r="AC259" s="38"/>
      <c r="AD259" s="38"/>
      <c r="AE259" s="38"/>
      <c r="AR259" s="230" t="s">
        <v>226</v>
      </c>
      <c r="AT259" s="230" t="s">
        <v>154</v>
      </c>
      <c r="AU259" s="230" t="s">
        <v>86</v>
      </c>
      <c r="AY259" s="17" t="s">
        <v>152</v>
      </c>
      <c r="BE259" s="231">
        <f>IF(N259="základní",J259,0)</f>
        <v>0</v>
      </c>
      <c r="BF259" s="231">
        <f>IF(N259="snížená",J259,0)</f>
        <v>0</v>
      </c>
      <c r="BG259" s="231">
        <f>IF(N259="zákl. přenesená",J259,0)</f>
        <v>0</v>
      </c>
      <c r="BH259" s="231">
        <f>IF(N259="sníž. přenesená",J259,0)</f>
        <v>0</v>
      </c>
      <c r="BI259" s="231">
        <f>IF(N259="nulová",J259,0)</f>
        <v>0</v>
      </c>
      <c r="BJ259" s="17" t="s">
        <v>84</v>
      </c>
      <c r="BK259" s="231">
        <f>ROUND(I259*H259,2)</f>
        <v>0</v>
      </c>
      <c r="BL259" s="17" t="s">
        <v>226</v>
      </c>
      <c r="BM259" s="230" t="s">
        <v>889</v>
      </c>
    </row>
    <row r="260" spans="1:51" s="14" customFormat="1" ht="12">
      <c r="A260" s="14"/>
      <c r="B260" s="244"/>
      <c r="C260" s="245"/>
      <c r="D260" s="234" t="s">
        <v>182</v>
      </c>
      <c r="E260" s="246" t="s">
        <v>1</v>
      </c>
      <c r="F260" s="247" t="s">
        <v>890</v>
      </c>
      <c r="G260" s="245"/>
      <c r="H260" s="246" t="s">
        <v>1</v>
      </c>
      <c r="I260" s="248"/>
      <c r="J260" s="245"/>
      <c r="K260" s="245"/>
      <c r="L260" s="249"/>
      <c r="M260" s="250"/>
      <c r="N260" s="251"/>
      <c r="O260" s="251"/>
      <c r="P260" s="251"/>
      <c r="Q260" s="251"/>
      <c r="R260" s="251"/>
      <c r="S260" s="251"/>
      <c r="T260" s="252"/>
      <c r="U260" s="14"/>
      <c r="V260" s="14"/>
      <c r="W260" s="14"/>
      <c r="X260" s="14"/>
      <c r="Y260" s="14"/>
      <c r="Z260" s="14"/>
      <c r="AA260" s="14"/>
      <c r="AB260" s="14"/>
      <c r="AC260" s="14"/>
      <c r="AD260" s="14"/>
      <c r="AE260" s="14"/>
      <c r="AT260" s="253" t="s">
        <v>182</v>
      </c>
      <c r="AU260" s="253" t="s">
        <v>86</v>
      </c>
      <c r="AV260" s="14" t="s">
        <v>84</v>
      </c>
      <c r="AW260" s="14" t="s">
        <v>32</v>
      </c>
      <c r="AX260" s="14" t="s">
        <v>76</v>
      </c>
      <c r="AY260" s="253" t="s">
        <v>152</v>
      </c>
    </row>
    <row r="261" spans="1:51" s="13" customFormat="1" ht="12">
      <c r="A261" s="13"/>
      <c r="B261" s="232"/>
      <c r="C261" s="233"/>
      <c r="D261" s="234" t="s">
        <v>182</v>
      </c>
      <c r="E261" s="235" t="s">
        <v>1</v>
      </c>
      <c r="F261" s="236" t="s">
        <v>891</v>
      </c>
      <c r="G261" s="233"/>
      <c r="H261" s="237">
        <v>40.234</v>
      </c>
      <c r="I261" s="238"/>
      <c r="J261" s="233"/>
      <c r="K261" s="233"/>
      <c r="L261" s="239"/>
      <c r="M261" s="240"/>
      <c r="N261" s="241"/>
      <c r="O261" s="241"/>
      <c r="P261" s="241"/>
      <c r="Q261" s="241"/>
      <c r="R261" s="241"/>
      <c r="S261" s="241"/>
      <c r="T261" s="242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T261" s="243" t="s">
        <v>182</v>
      </c>
      <c r="AU261" s="243" t="s">
        <v>86</v>
      </c>
      <c r="AV261" s="13" t="s">
        <v>86</v>
      </c>
      <c r="AW261" s="13" t="s">
        <v>32</v>
      </c>
      <c r="AX261" s="13" t="s">
        <v>76</v>
      </c>
      <c r="AY261" s="243" t="s">
        <v>152</v>
      </c>
    </row>
    <row r="262" spans="1:51" s="13" customFormat="1" ht="12">
      <c r="A262" s="13"/>
      <c r="B262" s="232"/>
      <c r="C262" s="233"/>
      <c r="D262" s="234" t="s">
        <v>182</v>
      </c>
      <c r="E262" s="235" t="s">
        <v>1</v>
      </c>
      <c r="F262" s="236" t="s">
        <v>892</v>
      </c>
      <c r="G262" s="233"/>
      <c r="H262" s="237">
        <v>52.846</v>
      </c>
      <c r="I262" s="238"/>
      <c r="J262" s="233"/>
      <c r="K262" s="233"/>
      <c r="L262" s="239"/>
      <c r="M262" s="240"/>
      <c r="N262" s="241"/>
      <c r="O262" s="241"/>
      <c r="P262" s="241"/>
      <c r="Q262" s="241"/>
      <c r="R262" s="241"/>
      <c r="S262" s="241"/>
      <c r="T262" s="242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T262" s="243" t="s">
        <v>182</v>
      </c>
      <c r="AU262" s="243" t="s">
        <v>86</v>
      </c>
      <c r="AV262" s="13" t="s">
        <v>86</v>
      </c>
      <c r="AW262" s="13" t="s">
        <v>32</v>
      </c>
      <c r="AX262" s="13" t="s">
        <v>76</v>
      </c>
      <c r="AY262" s="243" t="s">
        <v>152</v>
      </c>
    </row>
    <row r="263" spans="1:51" s="13" customFormat="1" ht="12">
      <c r="A263" s="13"/>
      <c r="B263" s="232"/>
      <c r="C263" s="233"/>
      <c r="D263" s="234" t="s">
        <v>182</v>
      </c>
      <c r="E263" s="235" t="s">
        <v>1</v>
      </c>
      <c r="F263" s="236" t="s">
        <v>829</v>
      </c>
      <c r="G263" s="233"/>
      <c r="H263" s="237">
        <v>238.525</v>
      </c>
      <c r="I263" s="238"/>
      <c r="J263" s="233"/>
      <c r="K263" s="233"/>
      <c r="L263" s="239"/>
      <c r="M263" s="240"/>
      <c r="N263" s="241"/>
      <c r="O263" s="241"/>
      <c r="P263" s="241"/>
      <c r="Q263" s="241"/>
      <c r="R263" s="241"/>
      <c r="S263" s="241"/>
      <c r="T263" s="242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  <c r="AT263" s="243" t="s">
        <v>182</v>
      </c>
      <c r="AU263" s="243" t="s">
        <v>86</v>
      </c>
      <c r="AV263" s="13" t="s">
        <v>86</v>
      </c>
      <c r="AW263" s="13" t="s">
        <v>32</v>
      </c>
      <c r="AX263" s="13" t="s">
        <v>76</v>
      </c>
      <c r="AY263" s="243" t="s">
        <v>152</v>
      </c>
    </row>
    <row r="264" spans="1:51" s="13" customFormat="1" ht="12">
      <c r="A264" s="13"/>
      <c r="B264" s="232"/>
      <c r="C264" s="233"/>
      <c r="D264" s="234" t="s">
        <v>182</v>
      </c>
      <c r="E264" s="235" t="s">
        <v>1</v>
      </c>
      <c r="F264" s="236" t="s">
        <v>893</v>
      </c>
      <c r="G264" s="233"/>
      <c r="H264" s="237">
        <v>-72.663</v>
      </c>
      <c r="I264" s="238"/>
      <c r="J264" s="233"/>
      <c r="K264" s="233"/>
      <c r="L264" s="239"/>
      <c r="M264" s="240"/>
      <c r="N264" s="241"/>
      <c r="O264" s="241"/>
      <c r="P264" s="241"/>
      <c r="Q264" s="241"/>
      <c r="R264" s="241"/>
      <c r="S264" s="241"/>
      <c r="T264" s="242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T264" s="243" t="s">
        <v>182</v>
      </c>
      <c r="AU264" s="243" t="s">
        <v>86</v>
      </c>
      <c r="AV264" s="13" t="s">
        <v>86</v>
      </c>
      <c r="AW264" s="13" t="s">
        <v>32</v>
      </c>
      <c r="AX264" s="13" t="s">
        <v>76</v>
      </c>
      <c r="AY264" s="243" t="s">
        <v>152</v>
      </c>
    </row>
    <row r="265" spans="1:51" s="13" customFormat="1" ht="12">
      <c r="A265" s="13"/>
      <c r="B265" s="232"/>
      <c r="C265" s="233"/>
      <c r="D265" s="234" t="s">
        <v>182</v>
      </c>
      <c r="E265" s="235" t="s">
        <v>1</v>
      </c>
      <c r="F265" s="236" t="s">
        <v>894</v>
      </c>
      <c r="G265" s="233"/>
      <c r="H265" s="237">
        <v>2.359</v>
      </c>
      <c r="I265" s="238"/>
      <c r="J265" s="233"/>
      <c r="K265" s="233"/>
      <c r="L265" s="239"/>
      <c r="M265" s="240"/>
      <c r="N265" s="241"/>
      <c r="O265" s="241"/>
      <c r="P265" s="241"/>
      <c r="Q265" s="241"/>
      <c r="R265" s="241"/>
      <c r="S265" s="241"/>
      <c r="T265" s="242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T265" s="243" t="s">
        <v>182</v>
      </c>
      <c r="AU265" s="243" t="s">
        <v>86</v>
      </c>
      <c r="AV265" s="13" t="s">
        <v>86</v>
      </c>
      <c r="AW265" s="13" t="s">
        <v>32</v>
      </c>
      <c r="AX265" s="13" t="s">
        <v>76</v>
      </c>
      <c r="AY265" s="243" t="s">
        <v>152</v>
      </c>
    </row>
    <row r="266" spans="1:51" s="13" customFormat="1" ht="12">
      <c r="A266" s="13"/>
      <c r="B266" s="232"/>
      <c r="C266" s="233"/>
      <c r="D266" s="234" t="s">
        <v>182</v>
      </c>
      <c r="E266" s="235" t="s">
        <v>1</v>
      </c>
      <c r="F266" s="236" t="s">
        <v>830</v>
      </c>
      <c r="G266" s="233"/>
      <c r="H266" s="237">
        <v>15.894</v>
      </c>
      <c r="I266" s="238"/>
      <c r="J266" s="233"/>
      <c r="K266" s="233"/>
      <c r="L266" s="239"/>
      <c r="M266" s="240"/>
      <c r="N266" s="241"/>
      <c r="O266" s="241"/>
      <c r="P266" s="241"/>
      <c r="Q266" s="241"/>
      <c r="R266" s="241"/>
      <c r="S266" s="241"/>
      <c r="T266" s="242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T266" s="243" t="s">
        <v>182</v>
      </c>
      <c r="AU266" s="243" t="s">
        <v>86</v>
      </c>
      <c r="AV266" s="13" t="s">
        <v>86</v>
      </c>
      <c r="AW266" s="13" t="s">
        <v>32</v>
      </c>
      <c r="AX266" s="13" t="s">
        <v>76</v>
      </c>
      <c r="AY266" s="243" t="s">
        <v>152</v>
      </c>
    </row>
    <row r="267" spans="1:51" s="13" customFormat="1" ht="12">
      <c r="A267" s="13"/>
      <c r="B267" s="232"/>
      <c r="C267" s="233"/>
      <c r="D267" s="234" t="s">
        <v>182</v>
      </c>
      <c r="E267" s="235" t="s">
        <v>1</v>
      </c>
      <c r="F267" s="236" t="s">
        <v>895</v>
      </c>
      <c r="G267" s="233"/>
      <c r="H267" s="237">
        <v>-3.665</v>
      </c>
      <c r="I267" s="238"/>
      <c r="J267" s="233"/>
      <c r="K267" s="233"/>
      <c r="L267" s="239"/>
      <c r="M267" s="240"/>
      <c r="N267" s="241"/>
      <c r="O267" s="241"/>
      <c r="P267" s="241"/>
      <c r="Q267" s="241"/>
      <c r="R267" s="241"/>
      <c r="S267" s="241"/>
      <c r="T267" s="242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  <c r="AT267" s="243" t="s">
        <v>182</v>
      </c>
      <c r="AU267" s="243" t="s">
        <v>86</v>
      </c>
      <c r="AV267" s="13" t="s">
        <v>86</v>
      </c>
      <c r="AW267" s="13" t="s">
        <v>32</v>
      </c>
      <c r="AX267" s="13" t="s">
        <v>76</v>
      </c>
      <c r="AY267" s="243" t="s">
        <v>152</v>
      </c>
    </row>
    <row r="268" spans="1:51" s="13" customFormat="1" ht="12">
      <c r="A268" s="13"/>
      <c r="B268" s="232"/>
      <c r="C268" s="233"/>
      <c r="D268" s="234" t="s">
        <v>182</v>
      </c>
      <c r="E268" s="235" t="s">
        <v>1</v>
      </c>
      <c r="F268" s="236" t="s">
        <v>896</v>
      </c>
      <c r="G268" s="233"/>
      <c r="H268" s="237">
        <v>1.333</v>
      </c>
      <c r="I268" s="238"/>
      <c r="J268" s="233"/>
      <c r="K268" s="233"/>
      <c r="L268" s="239"/>
      <c r="M268" s="240"/>
      <c r="N268" s="241"/>
      <c r="O268" s="241"/>
      <c r="P268" s="241"/>
      <c r="Q268" s="241"/>
      <c r="R268" s="241"/>
      <c r="S268" s="241"/>
      <c r="T268" s="242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  <c r="AT268" s="243" t="s">
        <v>182</v>
      </c>
      <c r="AU268" s="243" t="s">
        <v>86</v>
      </c>
      <c r="AV268" s="13" t="s">
        <v>86</v>
      </c>
      <c r="AW268" s="13" t="s">
        <v>32</v>
      </c>
      <c r="AX268" s="13" t="s">
        <v>76</v>
      </c>
      <c r="AY268" s="243" t="s">
        <v>152</v>
      </c>
    </row>
    <row r="269" spans="1:51" s="15" customFormat="1" ht="12">
      <c r="A269" s="15"/>
      <c r="B269" s="254"/>
      <c r="C269" s="255"/>
      <c r="D269" s="234" t="s">
        <v>182</v>
      </c>
      <c r="E269" s="256" t="s">
        <v>1</v>
      </c>
      <c r="F269" s="257" t="s">
        <v>225</v>
      </c>
      <c r="G269" s="255"/>
      <c r="H269" s="258">
        <v>274.863</v>
      </c>
      <c r="I269" s="259"/>
      <c r="J269" s="255"/>
      <c r="K269" s="255"/>
      <c r="L269" s="260"/>
      <c r="M269" s="261"/>
      <c r="N269" s="262"/>
      <c r="O269" s="262"/>
      <c r="P269" s="262"/>
      <c r="Q269" s="262"/>
      <c r="R269" s="262"/>
      <c r="S269" s="262"/>
      <c r="T269" s="263"/>
      <c r="U269" s="15"/>
      <c r="V269" s="15"/>
      <c r="W269" s="15"/>
      <c r="X269" s="15"/>
      <c r="Y269" s="15"/>
      <c r="Z269" s="15"/>
      <c r="AA269" s="15"/>
      <c r="AB269" s="15"/>
      <c r="AC269" s="15"/>
      <c r="AD269" s="15"/>
      <c r="AE269" s="15"/>
      <c r="AT269" s="264" t="s">
        <v>182</v>
      </c>
      <c r="AU269" s="264" t="s">
        <v>86</v>
      </c>
      <c r="AV269" s="15" t="s">
        <v>159</v>
      </c>
      <c r="AW269" s="15" t="s">
        <v>32</v>
      </c>
      <c r="AX269" s="15" t="s">
        <v>84</v>
      </c>
      <c r="AY269" s="264" t="s">
        <v>152</v>
      </c>
    </row>
    <row r="270" spans="1:65" s="2" customFormat="1" ht="24.15" customHeight="1">
      <c r="A270" s="38"/>
      <c r="B270" s="39"/>
      <c r="C270" s="219" t="s">
        <v>462</v>
      </c>
      <c r="D270" s="219" t="s">
        <v>154</v>
      </c>
      <c r="E270" s="220" t="s">
        <v>897</v>
      </c>
      <c r="F270" s="221" t="s">
        <v>898</v>
      </c>
      <c r="G270" s="222" t="s">
        <v>157</v>
      </c>
      <c r="H270" s="223">
        <v>274.863</v>
      </c>
      <c r="I270" s="224"/>
      <c r="J270" s="225">
        <f>ROUND(I270*H270,2)</f>
        <v>0</v>
      </c>
      <c r="K270" s="221" t="s">
        <v>158</v>
      </c>
      <c r="L270" s="44"/>
      <c r="M270" s="226" t="s">
        <v>1</v>
      </c>
      <c r="N270" s="227" t="s">
        <v>41</v>
      </c>
      <c r="O270" s="91"/>
      <c r="P270" s="228">
        <f>O270*H270</f>
        <v>0</v>
      </c>
      <c r="Q270" s="228">
        <v>0.0008</v>
      </c>
      <c r="R270" s="228">
        <f>Q270*H270</f>
        <v>0.2198904</v>
      </c>
      <c r="S270" s="228">
        <v>0</v>
      </c>
      <c r="T270" s="229">
        <f>S270*H270</f>
        <v>0</v>
      </c>
      <c r="U270" s="38"/>
      <c r="V270" s="38"/>
      <c r="W270" s="38"/>
      <c r="X270" s="38"/>
      <c r="Y270" s="38"/>
      <c r="Z270" s="38"/>
      <c r="AA270" s="38"/>
      <c r="AB270" s="38"/>
      <c r="AC270" s="38"/>
      <c r="AD270" s="38"/>
      <c r="AE270" s="38"/>
      <c r="AR270" s="230" t="s">
        <v>226</v>
      </c>
      <c r="AT270" s="230" t="s">
        <v>154</v>
      </c>
      <c r="AU270" s="230" t="s">
        <v>86</v>
      </c>
      <c r="AY270" s="17" t="s">
        <v>152</v>
      </c>
      <c r="BE270" s="231">
        <f>IF(N270="základní",J270,0)</f>
        <v>0</v>
      </c>
      <c r="BF270" s="231">
        <f>IF(N270="snížená",J270,0)</f>
        <v>0</v>
      </c>
      <c r="BG270" s="231">
        <f>IF(N270="zákl. přenesená",J270,0)</f>
        <v>0</v>
      </c>
      <c r="BH270" s="231">
        <f>IF(N270="sníž. přenesená",J270,0)</f>
        <v>0</v>
      </c>
      <c r="BI270" s="231">
        <f>IF(N270="nulová",J270,0)</f>
        <v>0</v>
      </c>
      <c r="BJ270" s="17" t="s">
        <v>84</v>
      </c>
      <c r="BK270" s="231">
        <f>ROUND(I270*H270,2)</f>
        <v>0</v>
      </c>
      <c r="BL270" s="17" t="s">
        <v>226</v>
      </c>
      <c r="BM270" s="230" t="s">
        <v>899</v>
      </c>
    </row>
    <row r="271" spans="1:65" s="2" customFormat="1" ht="24.15" customHeight="1">
      <c r="A271" s="38"/>
      <c r="B271" s="39"/>
      <c r="C271" s="219" t="s">
        <v>466</v>
      </c>
      <c r="D271" s="219" t="s">
        <v>154</v>
      </c>
      <c r="E271" s="220" t="s">
        <v>900</v>
      </c>
      <c r="F271" s="221" t="s">
        <v>901</v>
      </c>
      <c r="G271" s="222" t="s">
        <v>902</v>
      </c>
      <c r="H271" s="280"/>
      <c r="I271" s="224"/>
      <c r="J271" s="225">
        <f>ROUND(I271*H271,2)</f>
        <v>0</v>
      </c>
      <c r="K271" s="221" t="s">
        <v>158</v>
      </c>
      <c r="L271" s="44"/>
      <c r="M271" s="226" t="s">
        <v>1</v>
      </c>
      <c r="N271" s="227" t="s">
        <v>41</v>
      </c>
      <c r="O271" s="91"/>
      <c r="P271" s="228">
        <f>O271*H271</f>
        <v>0</v>
      </c>
      <c r="Q271" s="228">
        <v>0</v>
      </c>
      <c r="R271" s="228">
        <f>Q271*H271</f>
        <v>0</v>
      </c>
      <c r="S271" s="228">
        <v>0</v>
      </c>
      <c r="T271" s="229">
        <f>S271*H271</f>
        <v>0</v>
      </c>
      <c r="U271" s="38"/>
      <c r="V271" s="38"/>
      <c r="W271" s="38"/>
      <c r="X271" s="38"/>
      <c r="Y271" s="38"/>
      <c r="Z271" s="38"/>
      <c r="AA271" s="38"/>
      <c r="AB271" s="38"/>
      <c r="AC271" s="38"/>
      <c r="AD271" s="38"/>
      <c r="AE271" s="38"/>
      <c r="AR271" s="230" t="s">
        <v>226</v>
      </c>
      <c r="AT271" s="230" t="s">
        <v>154</v>
      </c>
      <c r="AU271" s="230" t="s">
        <v>86</v>
      </c>
      <c r="AY271" s="17" t="s">
        <v>152</v>
      </c>
      <c r="BE271" s="231">
        <f>IF(N271="základní",J271,0)</f>
        <v>0</v>
      </c>
      <c r="BF271" s="231">
        <f>IF(N271="snížená",J271,0)</f>
        <v>0</v>
      </c>
      <c r="BG271" s="231">
        <f>IF(N271="zákl. přenesená",J271,0)</f>
        <v>0</v>
      </c>
      <c r="BH271" s="231">
        <f>IF(N271="sníž. přenesená",J271,0)</f>
        <v>0</v>
      </c>
      <c r="BI271" s="231">
        <f>IF(N271="nulová",J271,0)</f>
        <v>0</v>
      </c>
      <c r="BJ271" s="17" t="s">
        <v>84</v>
      </c>
      <c r="BK271" s="231">
        <f>ROUND(I271*H271,2)</f>
        <v>0</v>
      </c>
      <c r="BL271" s="17" t="s">
        <v>226</v>
      </c>
      <c r="BM271" s="230" t="s">
        <v>903</v>
      </c>
    </row>
    <row r="272" spans="1:63" s="12" customFormat="1" ht="22.8" customHeight="1">
      <c r="A272" s="12"/>
      <c r="B272" s="203"/>
      <c r="C272" s="204"/>
      <c r="D272" s="205" t="s">
        <v>75</v>
      </c>
      <c r="E272" s="217" t="s">
        <v>904</v>
      </c>
      <c r="F272" s="217" t="s">
        <v>905</v>
      </c>
      <c r="G272" s="204"/>
      <c r="H272" s="204"/>
      <c r="I272" s="207"/>
      <c r="J272" s="218">
        <f>BK272</f>
        <v>0</v>
      </c>
      <c r="K272" s="204"/>
      <c r="L272" s="209"/>
      <c r="M272" s="210"/>
      <c r="N272" s="211"/>
      <c r="O272" s="211"/>
      <c r="P272" s="212">
        <f>SUM(P273:P276)</f>
        <v>0</v>
      </c>
      <c r="Q272" s="211"/>
      <c r="R272" s="212">
        <f>SUM(R273:R276)</f>
        <v>2.5656</v>
      </c>
      <c r="S272" s="211"/>
      <c r="T272" s="213">
        <f>SUM(T273:T276)</f>
        <v>2.28</v>
      </c>
      <c r="U272" s="12"/>
      <c r="V272" s="12"/>
      <c r="W272" s="12"/>
      <c r="X272" s="12"/>
      <c r="Y272" s="12"/>
      <c r="Z272" s="12"/>
      <c r="AA272" s="12"/>
      <c r="AB272" s="12"/>
      <c r="AC272" s="12"/>
      <c r="AD272" s="12"/>
      <c r="AE272" s="12"/>
      <c r="AR272" s="214" t="s">
        <v>86</v>
      </c>
      <c r="AT272" s="215" t="s">
        <v>75</v>
      </c>
      <c r="AU272" s="215" t="s">
        <v>84</v>
      </c>
      <c r="AY272" s="214" t="s">
        <v>152</v>
      </c>
      <c r="BK272" s="216">
        <f>SUM(BK273:BK276)</f>
        <v>0</v>
      </c>
    </row>
    <row r="273" spans="1:65" s="2" customFormat="1" ht="33" customHeight="1">
      <c r="A273" s="38"/>
      <c r="B273" s="39"/>
      <c r="C273" s="219" t="s">
        <v>472</v>
      </c>
      <c r="D273" s="219" t="s">
        <v>154</v>
      </c>
      <c r="E273" s="220" t="s">
        <v>906</v>
      </c>
      <c r="F273" s="221" t="s">
        <v>907</v>
      </c>
      <c r="G273" s="222" t="s">
        <v>157</v>
      </c>
      <c r="H273" s="223">
        <v>120</v>
      </c>
      <c r="I273" s="224"/>
      <c r="J273" s="225">
        <f>ROUND(I273*H273,2)</f>
        <v>0</v>
      </c>
      <c r="K273" s="221" t="s">
        <v>158</v>
      </c>
      <c r="L273" s="44"/>
      <c r="M273" s="226" t="s">
        <v>1</v>
      </c>
      <c r="N273" s="227" t="s">
        <v>41</v>
      </c>
      <c r="O273" s="91"/>
      <c r="P273" s="228">
        <f>O273*H273</f>
        <v>0</v>
      </c>
      <c r="Q273" s="228">
        <v>0.019</v>
      </c>
      <c r="R273" s="228">
        <f>Q273*H273</f>
        <v>2.28</v>
      </c>
      <c r="S273" s="228">
        <v>0.019</v>
      </c>
      <c r="T273" s="229">
        <f>S273*H273</f>
        <v>2.28</v>
      </c>
      <c r="U273" s="38"/>
      <c r="V273" s="38"/>
      <c r="W273" s="38"/>
      <c r="X273" s="38"/>
      <c r="Y273" s="38"/>
      <c r="Z273" s="38"/>
      <c r="AA273" s="38"/>
      <c r="AB273" s="38"/>
      <c r="AC273" s="38"/>
      <c r="AD273" s="38"/>
      <c r="AE273" s="38"/>
      <c r="AR273" s="230" t="s">
        <v>226</v>
      </c>
      <c r="AT273" s="230" t="s">
        <v>154</v>
      </c>
      <c r="AU273" s="230" t="s">
        <v>86</v>
      </c>
      <c r="AY273" s="17" t="s">
        <v>152</v>
      </c>
      <c r="BE273" s="231">
        <f>IF(N273="základní",J273,0)</f>
        <v>0</v>
      </c>
      <c r="BF273" s="231">
        <f>IF(N273="snížená",J273,0)</f>
        <v>0</v>
      </c>
      <c r="BG273" s="231">
        <f>IF(N273="zákl. přenesená",J273,0)</f>
        <v>0</v>
      </c>
      <c r="BH273" s="231">
        <f>IF(N273="sníž. přenesená",J273,0)</f>
        <v>0</v>
      </c>
      <c r="BI273" s="231">
        <f>IF(N273="nulová",J273,0)</f>
        <v>0</v>
      </c>
      <c r="BJ273" s="17" t="s">
        <v>84</v>
      </c>
      <c r="BK273" s="231">
        <f>ROUND(I273*H273,2)</f>
        <v>0</v>
      </c>
      <c r="BL273" s="17" t="s">
        <v>226</v>
      </c>
      <c r="BM273" s="230" t="s">
        <v>908</v>
      </c>
    </row>
    <row r="274" spans="1:51" s="14" customFormat="1" ht="12">
      <c r="A274" s="14"/>
      <c r="B274" s="244"/>
      <c r="C274" s="245"/>
      <c r="D274" s="234" t="s">
        <v>182</v>
      </c>
      <c r="E274" s="246" t="s">
        <v>1</v>
      </c>
      <c r="F274" s="247" t="s">
        <v>909</v>
      </c>
      <c r="G274" s="245"/>
      <c r="H274" s="246" t="s">
        <v>1</v>
      </c>
      <c r="I274" s="248"/>
      <c r="J274" s="245"/>
      <c r="K274" s="245"/>
      <c r="L274" s="249"/>
      <c r="M274" s="250"/>
      <c r="N274" s="251"/>
      <c r="O274" s="251"/>
      <c r="P274" s="251"/>
      <c r="Q274" s="251"/>
      <c r="R274" s="251"/>
      <c r="S274" s="251"/>
      <c r="T274" s="252"/>
      <c r="U274" s="14"/>
      <c r="V274" s="14"/>
      <c r="W274" s="14"/>
      <c r="X274" s="14"/>
      <c r="Y274" s="14"/>
      <c r="Z274" s="14"/>
      <c r="AA274" s="14"/>
      <c r="AB274" s="14"/>
      <c r="AC274" s="14"/>
      <c r="AD274" s="14"/>
      <c r="AE274" s="14"/>
      <c r="AT274" s="253" t="s">
        <v>182</v>
      </c>
      <c r="AU274" s="253" t="s">
        <v>86</v>
      </c>
      <c r="AV274" s="14" t="s">
        <v>84</v>
      </c>
      <c r="AW274" s="14" t="s">
        <v>32</v>
      </c>
      <c r="AX274" s="14" t="s">
        <v>76</v>
      </c>
      <c r="AY274" s="253" t="s">
        <v>152</v>
      </c>
    </row>
    <row r="275" spans="1:51" s="13" customFormat="1" ht="12">
      <c r="A275" s="13"/>
      <c r="B275" s="232"/>
      <c r="C275" s="233"/>
      <c r="D275" s="234" t="s">
        <v>182</v>
      </c>
      <c r="E275" s="235" t="s">
        <v>1</v>
      </c>
      <c r="F275" s="236" t="s">
        <v>910</v>
      </c>
      <c r="G275" s="233"/>
      <c r="H275" s="237">
        <v>120</v>
      </c>
      <c r="I275" s="238"/>
      <c r="J275" s="233"/>
      <c r="K275" s="233"/>
      <c r="L275" s="239"/>
      <c r="M275" s="240"/>
      <c r="N275" s="241"/>
      <c r="O275" s="241"/>
      <c r="P275" s="241"/>
      <c r="Q275" s="241"/>
      <c r="R275" s="241"/>
      <c r="S275" s="241"/>
      <c r="T275" s="242"/>
      <c r="U275" s="13"/>
      <c r="V275" s="13"/>
      <c r="W275" s="13"/>
      <c r="X275" s="13"/>
      <c r="Y275" s="13"/>
      <c r="Z275" s="13"/>
      <c r="AA275" s="13"/>
      <c r="AB275" s="13"/>
      <c r="AC275" s="13"/>
      <c r="AD275" s="13"/>
      <c r="AE275" s="13"/>
      <c r="AT275" s="243" t="s">
        <v>182</v>
      </c>
      <c r="AU275" s="243" t="s">
        <v>86</v>
      </c>
      <c r="AV275" s="13" t="s">
        <v>86</v>
      </c>
      <c r="AW275" s="13" t="s">
        <v>32</v>
      </c>
      <c r="AX275" s="13" t="s">
        <v>84</v>
      </c>
      <c r="AY275" s="243" t="s">
        <v>152</v>
      </c>
    </row>
    <row r="276" spans="1:65" s="2" customFormat="1" ht="21.75" customHeight="1">
      <c r="A276" s="38"/>
      <c r="B276" s="39"/>
      <c r="C276" s="219" t="s">
        <v>94</v>
      </c>
      <c r="D276" s="219" t="s">
        <v>154</v>
      </c>
      <c r="E276" s="220" t="s">
        <v>911</v>
      </c>
      <c r="F276" s="221" t="s">
        <v>912</v>
      </c>
      <c r="G276" s="222" t="s">
        <v>157</v>
      </c>
      <c r="H276" s="223">
        <v>120</v>
      </c>
      <c r="I276" s="224"/>
      <c r="J276" s="225">
        <f>ROUND(I276*H276,2)</f>
        <v>0</v>
      </c>
      <c r="K276" s="221" t="s">
        <v>158</v>
      </c>
      <c r="L276" s="44"/>
      <c r="M276" s="275" t="s">
        <v>1</v>
      </c>
      <c r="N276" s="276" t="s">
        <v>41</v>
      </c>
      <c r="O276" s="277"/>
      <c r="P276" s="278">
        <f>O276*H276</f>
        <v>0</v>
      </c>
      <c r="Q276" s="278">
        <v>0.00238</v>
      </c>
      <c r="R276" s="278">
        <f>Q276*H276</f>
        <v>0.2856</v>
      </c>
      <c r="S276" s="278">
        <v>0</v>
      </c>
      <c r="T276" s="279">
        <f>S276*H276</f>
        <v>0</v>
      </c>
      <c r="U276" s="38"/>
      <c r="V276" s="38"/>
      <c r="W276" s="38"/>
      <c r="X276" s="38"/>
      <c r="Y276" s="38"/>
      <c r="Z276" s="38"/>
      <c r="AA276" s="38"/>
      <c r="AB276" s="38"/>
      <c r="AC276" s="38"/>
      <c r="AD276" s="38"/>
      <c r="AE276" s="38"/>
      <c r="AR276" s="230" t="s">
        <v>226</v>
      </c>
      <c r="AT276" s="230" t="s">
        <v>154</v>
      </c>
      <c r="AU276" s="230" t="s">
        <v>86</v>
      </c>
      <c r="AY276" s="17" t="s">
        <v>152</v>
      </c>
      <c r="BE276" s="231">
        <f>IF(N276="základní",J276,0)</f>
        <v>0</v>
      </c>
      <c r="BF276" s="231">
        <f>IF(N276="snížená",J276,0)</f>
        <v>0</v>
      </c>
      <c r="BG276" s="231">
        <f>IF(N276="zákl. přenesená",J276,0)</f>
        <v>0</v>
      </c>
      <c r="BH276" s="231">
        <f>IF(N276="sníž. přenesená",J276,0)</f>
        <v>0</v>
      </c>
      <c r="BI276" s="231">
        <f>IF(N276="nulová",J276,0)</f>
        <v>0</v>
      </c>
      <c r="BJ276" s="17" t="s">
        <v>84</v>
      </c>
      <c r="BK276" s="231">
        <f>ROUND(I276*H276,2)</f>
        <v>0</v>
      </c>
      <c r="BL276" s="17" t="s">
        <v>226</v>
      </c>
      <c r="BM276" s="230" t="s">
        <v>913</v>
      </c>
    </row>
    <row r="277" spans="1:31" s="2" customFormat="1" ht="6.95" customHeight="1">
      <c r="A277" s="38"/>
      <c r="B277" s="66"/>
      <c r="C277" s="67"/>
      <c r="D277" s="67"/>
      <c r="E277" s="67"/>
      <c r="F277" s="67"/>
      <c r="G277" s="67"/>
      <c r="H277" s="67"/>
      <c r="I277" s="67"/>
      <c r="J277" s="67"/>
      <c r="K277" s="67"/>
      <c r="L277" s="44"/>
      <c r="M277" s="38"/>
      <c r="O277" s="38"/>
      <c r="P277" s="38"/>
      <c r="Q277" s="38"/>
      <c r="R277" s="38"/>
      <c r="S277" s="38"/>
      <c r="T277" s="38"/>
      <c r="U277" s="38"/>
      <c r="V277" s="38"/>
      <c r="W277" s="38"/>
      <c r="X277" s="38"/>
      <c r="Y277" s="38"/>
      <c r="Z277" s="38"/>
      <c r="AA277" s="38"/>
      <c r="AB277" s="38"/>
      <c r="AC277" s="38"/>
      <c r="AD277" s="38"/>
      <c r="AE277" s="38"/>
    </row>
  </sheetData>
  <sheetProtection password="CC35" sheet="1" objects="1" scenarios="1" formatColumns="0" formatRows="0" autoFilter="0"/>
  <autoFilter ref="C125:K276"/>
  <mergeCells count="9">
    <mergeCell ref="E7:H7"/>
    <mergeCell ref="E9:H9"/>
    <mergeCell ref="E18:H18"/>
    <mergeCell ref="E27:H27"/>
    <mergeCell ref="E85:H85"/>
    <mergeCell ref="E87:H87"/>
    <mergeCell ref="E116:H116"/>
    <mergeCell ref="E118:H118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5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92</v>
      </c>
    </row>
    <row r="3" spans="2:46" s="1" customFormat="1" ht="6.95" customHeight="1">
      <c r="B3" s="137"/>
      <c r="C3" s="138"/>
      <c r="D3" s="138"/>
      <c r="E3" s="138"/>
      <c r="F3" s="138"/>
      <c r="G3" s="138"/>
      <c r="H3" s="138"/>
      <c r="I3" s="138"/>
      <c r="J3" s="138"/>
      <c r="K3" s="138"/>
      <c r="L3" s="20"/>
      <c r="AT3" s="17" t="s">
        <v>86</v>
      </c>
    </row>
    <row r="4" spans="2:46" s="1" customFormat="1" ht="24.95" customHeight="1">
      <c r="B4" s="20"/>
      <c r="D4" s="139" t="s">
        <v>97</v>
      </c>
      <c r="L4" s="20"/>
      <c r="M4" s="140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41" t="s">
        <v>16</v>
      </c>
      <c r="L6" s="20"/>
    </row>
    <row r="7" spans="2:12" s="1" customFormat="1" ht="16.5" customHeight="1">
      <c r="B7" s="20"/>
      <c r="E7" s="142" t="str">
        <f>'Rekapitulace stavby'!K6</f>
        <v xml:space="preserve">Chodník na  ulice Solární</v>
      </c>
      <c r="F7" s="141"/>
      <c r="G7" s="141"/>
      <c r="H7" s="141"/>
      <c r="L7" s="20"/>
    </row>
    <row r="8" spans="1:31" s="2" customFormat="1" ht="12" customHeight="1">
      <c r="A8" s="38"/>
      <c r="B8" s="44"/>
      <c r="C8" s="38"/>
      <c r="D8" s="141" t="s">
        <v>106</v>
      </c>
      <c r="E8" s="38"/>
      <c r="F8" s="38"/>
      <c r="G8" s="38"/>
      <c r="H8" s="38"/>
      <c r="I8" s="38"/>
      <c r="J8" s="38"/>
      <c r="K8" s="38"/>
      <c r="L8" s="63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>
      <c r="A9" s="38"/>
      <c r="B9" s="44"/>
      <c r="C9" s="38"/>
      <c r="D9" s="38"/>
      <c r="E9" s="143" t="s">
        <v>914</v>
      </c>
      <c r="F9" s="38"/>
      <c r="G9" s="38"/>
      <c r="H9" s="38"/>
      <c r="I9" s="38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41" t="s">
        <v>18</v>
      </c>
      <c r="E11" s="38"/>
      <c r="F11" s="144" t="s">
        <v>1</v>
      </c>
      <c r="G11" s="38"/>
      <c r="H11" s="38"/>
      <c r="I11" s="141" t="s">
        <v>19</v>
      </c>
      <c r="J11" s="144" t="s">
        <v>1</v>
      </c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41" t="s">
        <v>20</v>
      </c>
      <c r="E12" s="38"/>
      <c r="F12" s="144" t="s">
        <v>21</v>
      </c>
      <c r="G12" s="38"/>
      <c r="H12" s="38"/>
      <c r="I12" s="141" t="s">
        <v>22</v>
      </c>
      <c r="J12" s="145" t="str">
        <f>'Rekapitulace stavby'!AN8</f>
        <v>25. 10. 2023</v>
      </c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41" t="s">
        <v>24</v>
      </c>
      <c r="E14" s="38"/>
      <c r="F14" s="38"/>
      <c r="G14" s="38"/>
      <c r="H14" s="38"/>
      <c r="I14" s="141" t="s">
        <v>25</v>
      </c>
      <c r="J14" s="144" t="s">
        <v>1</v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44" t="s">
        <v>26</v>
      </c>
      <c r="F15" s="38"/>
      <c r="G15" s="38"/>
      <c r="H15" s="38"/>
      <c r="I15" s="141" t="s">
        <v>27</v>
      </c>
      <c r="J15" s="144" t="s">
        <v>1</v>
      </c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41" t="s">
        <v>28</v>
      </c>
      <c r="E17" s="38"/>
      <c r="F17" s="38"/>
      <c r="G17" s="38"/>
      <c r="H17" s="38"/>
      <c r="I17" s="141" t="s">
        <v>25</v>
      </c>
      <c r="J17" s="33" t="str">
        <f>'Rekapitulace stavby'!AN13</f>
        <v>Vyplň údaj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44"/>
      <c r="G18" s="144"/>
      <c r="H18" s="144"/>
      <c r="I18" s="141" t="s">
        <v>27</v>
      </c>
      <c r="J18" s="33" t="str">
        <f>'Rekapitulace stavby'!AN14</f>
        <v>Vyplň údaj</v>
      </c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41" t="s">
        <v>30</v>
      </c>
      <c r="E20" s="38"/>
      <c r="F20" s="38"/>
      <c r="G20" s="38"/>
      <c r="H20" s="38"/>
      <c r="I20" s="141" t="s">
        <v>25</v>
      </c>
      <c r="J20" s="144" t="s">
        <v>1</v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44" t="s">
        <v>31</v>
      </c>
      <c r="F21" s="38"/>
      <c r="G21" s="38"/>
      <c r="H21" s="38"/>
      <c r="I21" s="141" t="s">
        <v>27</v>
      </c>
      <c r="J21" s="144" t="s">
        <v>1</v>
      </c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41" t="s">
        <v>33</v>
      </c>
      <c r="E23" s="38"/>
      <c r="F23" s="38"/>
      <c r="G23" s="38"/>
      <c r="H23" s="38"/>
      <c r="I23" s="141" t="s">
        <v>25</v>
      </c>
      <c r="J23" s="144" t="s">
        <v>1</v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44" t="s">
        <v>34</v>
      </c>
      <c r="F24" s="38"/>
      <c r="G24" s="38"/>
      <c r="H24" s="38"/>
      <c r="I24" s="141" t="s">
        <v>27</v>
      </c>
      <c r="J24" s="144" t="s">
        <v>1</v>
      </c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41" t="s">
        <v>35</v>
      </c>
      <c r="E26" s="38"/>
      <c r="F26" s="38"/>
      <c r="G26" s="38"/>
      <c r="H26" s="38"/>
      <c r="I26" s="38"/>
      <c r="J26" s="38"/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6.5" customHeight="1">
      <c r="A27" s="146"/>
      <c r="B27" s="147"/>
      <c r="C27" s="146"/>
      <c r="D27" s="146"/>
      <c r="E27" s="148" t="s">
        <v>1</v>
      </c>
      <c r="F27" s="148"/>
      <c r="G27" s="148"/>
      <c r="H27" s="148"/>
      <c r="I27" s="146"/>
      <c r="J27" s="146"/>
      <c r="K27" s="146"/>
      <c r="L27" s="149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46"/>
      <c r="AD27" s="146"/>
      <c r="AE27" s="146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50"/>
      <c r="E29" s="150"/>
      <c r="F29" s="150"/>
      <c r="G29" s="150"/>
      <c r="H29" s="150"/>
      <c r="I29" s="150"/>
      <c r="J29" s="150"/>
      <c r="K29" s="150"/>
      <c r="L29" s="63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44"/>
      <c r="C30" s="38"/>
      <c r="D30" s="151" t="s">
        <v>36</v>
      </c>
      <c r="E30" s="38"/>
      <c r="F30" s="38"/>
      <c r="G30" s="38"/>
      <c r="H30" s="38"/>
      <c r="I30" s="38"/>
      <c r="J30" s="152">
        <f>ROUND(J123,2)</f>
        <v>0</v>
      </c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50"/>
      <c r="E31" s="150"/>
      <c r="F31" s="150"/>
      <c r="G31" s="150"/>
      <c r="H31" s="150"/>
      <c r="I31" s="150"/>
      <c r="J31" s="150"/>
      <c r="K31" s="150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38"/>
      <c r="F32" s="153" t="s">
        <v>38</v>
      </c>
      <c r="G32" s="38"/>
      <c r="H32" s="38"/>
      <c r="I32" s="153" t="s">
        <v>37</v>
      </c>
      <c r="J32" s="153" t="s">
        <v>39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44"/>
      <c r="C33" s="38"/>
      <c r="D33" s="154" t="s">
        <v>40</v>
      </c>
      <c r="E33" s="141" t="s">
        <v>41</v>
      </c>
      <c r="F33" s="155">
        <f>ROUND((SUM(BE123:BE153)),2)</f>
        <v>0</v>
      </c>
      <c r="G33" s="38"/>
      <c r="H33" s="38"/>
      <c r="I33" s="156">
        <v>0.21</v>
      </c>
      <c r="J33" s="155">
        <f>ROUND(((SUM(BE123:BE153))*I33),2)</f>
        <v>0</v>
      </c>
      <c r="K33" s="3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141" t="s">
        <v>42</v>
      </c>
      <c r="F34" s="155">
        <f>ROUND((SUM(BF123:BF153)),2)</f>
        <v>0</v>
      </c>
      <c r="G34" s="38"/>
      <c r="H34" s="38"/>
      <c r="I34" s="156">
        <v>0.12</v>
      </c>
      <c r="J34" s="155">
        <f>ROUND(((SUM(BF123:BF153))*I34),2)</f>
        <v>0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41" t="s">
        <v>43</v>
      </c>
      <c r="F35" s="155">
        <f>ROUND((SUM(BG123:BG153)),2)</f>
        <v>0</v>
      </c>
      <c r="G35" s="38"/>
      <c r="H35" s="38"/>
      <c r="I35" s="156">
        <v>0.21</v>
      </c>
      <c r="J35" s="155">
        <f>0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41" t="s">
        <v>44</v>
      </c>
      <c r="F36" s="155">
        <f>ROUND((SUM(BH123:BH153)),2)</f>
        <v>0</v>
      </c>
      <c r="G36" s="38"/>
      <c r="H36" s="38"/>
      <c r="I36" s="156">
        <v>0.12</v>
      </c>
      <c r="J36" s="155">
        <f>0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41" t="s">
        <v>45</v>
      </c>
      <c r="F37" s="155">
        <f>ROUND((SUM(BI123:BI153)),2)</f>
        <v>0</v>
      </c>
      <c r="G37" s="38"/>
      <c r="H37" s="38"/>
      <c r="I37" s="156">
        <v>0</v>
      </c>
      <c r="J37" s="155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44"/>
      <c r="C39" s="157"/>
      <c r="D39" s="158" t="s">
        <v>46</v>
      </c>
      <c r="E39" s="159"/>
      <c r="F39" s="159"/>
      <c r="G39" s="160" t="s">
        <v>47</v>
      </c>
      <c r="H39" s="161" t="s">
        <v>48</v>
      </c>
      <c r="I39" s="159"/>
      <c r="J39" s="162">
        <f>SUM(J30:J37)</f>
        <v>0</v>
      </c>
      <c r="K39" s="163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2:12" s="1" customFormat="1" ht="14.4" customHeight="1">
      <c r="B41" s="20"/>
      <c r="L41" s="20"/>
    </row>
    <row r="42" spans="2:12" s="1" customFormat="1" ht="14.4" customHeight="1">
      <c r="B42" s="20"/>
      <c r="L42" s="20"/>
    </row>
    <row r="43" spans="2:12" s="1" customFormat="1" ht="14.4" customHeight="1">
      <c r="B43" s="20"/>
      <c r="L43" s="20"/>
    </row>
    <row r="44" spans="2:12" s="1" customFormat="1" ht="14.4" customHeight="1">
      <c r="B44" s="20"/>
      <c r="L44" s="20"/>
    </row>
    <row r="45" spans="2:12" s="1" customFormat="1" ht="14.4" customHeight="1">
      <c r="B45" s="20"/>
      <c r="L45" s="20"/>
    </row>
    <row r="46" spans="2:12" s="1" customFormat="1" ht="14.4" customHeight="1">
      <c r="B46" s="20"/>
      <c r="L46" s="20"/>
    </row>
    <row r="47" spans="2:12" s="1" customFormat="1" ht="14.4" customHeight="1">
      <c r="B47" s="20"/>
      <c r="L47" s="20"/>
    </row>
    <row r="48" spans="2:12" s="1" customFormat="1" ht="14.4" customHeight="1">
      <c r="B48" s="20"/>
      <c r="L48" s="20"/>
    </row>
    <row r="49" spans="2:12" s="1" customFormat="1" ht="14.4" customHeight="1">
      <c r="B49" s="20"/>
      <c r="L49" s="20"/>
    </row>
    <row r="50" spans="2:12" s="2" customFormat="1" ht="14.4" customHeight="1">
      <c r="B50" s="63"/>
      <c r="D50" s="164" t="s">
        <v>49</v>
      </c>
      <c r="E50" s="165"/>
      <c r="F50" s="165"/>
      <c r="G50" s="164" t="s">
        <v>50</v>
      </c>
      <c r="H50" s="165"/>
      <c r="I50" s="165"/>
      <c r="J50" s="165"/>
      <c r="K50" s="165"/>
      <c r="L50" s="6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8"/>
      <c r="B61" s="44"/>
      <c r="C61" s="38"/>
      <c r="D61" s="166" t="s">
        <v>51</v>
      </c>
      <c r="E61" s="167"/>
      <c r="F61" s="168" t="s">
        <v>52</v>
      </c>
      <c r="G61" s="166" t="s">
        <v>51</v>
      </c>
      <c r="H61" s="167"/>
      <c r="I61" s="167"/>
      <c r="J61" s="169" t="s">
        <v>52</v>
      </c>
      <c r="K61" s="167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8"/>
      <c r="B65" s="44"/>
      <c r="C65" s="38"/>
      <c r="D65" s="164" t="s">
        <v>53</v>
      </c>
      <c r="E65" s="170"/>
      <c r="F65" s="170"/>
      <c r="G65" s="164" t="s">
        <v>54</v>
      </c>
      <c r="H65" s="170"/>
      <c r="I65" s="170"/>
      <c r="J65" s="170"/>
      <c r="K65" s="170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8"/>
      <c r="B76" s="44"/>
      <c r="C76" s="38"/>
      <c r="D76" s="166" t="s">
        <v>51</v>
      </c>
      <c r="E76" s="167"/>
      <c r="F76" s="168" t="s">
        <v>52</v>
      </c>
      <c r="G76" s="166" t="s">
        <v>51</v>
      </c>
      <c r="H76" s="167"/>
      <c r="I76" s="167"/>
      <c r="J76" s="169" t="s">
        <v>52</v>
      </c>
      <c r="K76" s="167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171"/>
      <c r="C77" s="172"/>
      <c r="D77" s="172"/>
      <c r="E77" s="172"/>
      <c r="F77" s="172"/>
      <c r="G77" s="172"/>
      <c r="H77" s="172"/>
      <c r="I77" s="172"/>
      <c r="J77" s="172"/>
      <c r="K77" s="172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173"/>
      <c r="C81" s="174"/>
      <c r="D81" s="174"/>
      <c r="E81" s="174"/>
      <c r="F81" s="174"/>
      <c r="G81" s="174"/>
      <c r="H81" s="174"/>
      <c r="I81" s="174"/>
      <c r="J81" s="174"/>
      <c r="K81" s="174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123</v>
      </c>
      <c r="D82" s="40"/>
      <c r="E82" s="40"/>
      <c r="F82" s="40"/>
      <c r="G82" s="40"/>
      <c r="H82" s="40"/>
      <c r="I82" s="40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40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6.5" customHeight="1">
      <c r="A85" s="38"/>
      <c r="B85" s="39"/>
      <c r="C85" s="40"/>
      <c r="D85" s="40"/>
      <c r="E85" s="175" t="str">
        <f>E7</f>
        <v xml:space="preserve">Chodník na  ulice Solární</v>
      </c>
      <c r="F85" s="32"/>
      <c r="G85" s="32"/>
      <c r="H85" s="32"/>
      <c r="I85" s="40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12" customHeight="1">
      <c r="A86" s="38"/>
      <c r="B86" s="39"/>
      <c r="C86" s="32" t="s">
        <v>106</v>
      </c>
      <c r="D86" s="40"/>
      <c r="E86" s="40"/>
      <c r="F86" s="40"/>
      <c r="G86" s="40"/>
      <c r="H86" s="40"/>
      <c r="I86" s="40"/>
      <c r="J86" s="40"/>
      <c r="K86" s="40"/>
      <c r="L86" s="63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16.5" customHeight="1">
      <c r="A87" s="38"/>
      <c r="B87" s="39"/>
      <c r="C87" s="40"/>
      <c r="D87" s="40"/>
      <c r="E87" s="76" t="str">
        <f>E9</f>
        <v>500 - Vedlejší rozpočtové náklady</v>
      </c>
      <c r="F87" s="40"/>
      <c r="G87" s="40"/>
      <c r="H87" s="40"/>
      <c r="I87" s="40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6.95" customHeight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2" customHeight="1">
      <c r="A89" s="38"/>
      <c r="B89" s="39"/>
      <c r="C89" s="32" t="s">
        <v>20</v>
      </c>
      <c r="D89" s="40"/>
      <c r="E89" s="40"/>
      <c r="F89" s="27" t="str">
        <f>F12</f>
        <v>Valašské Meziříčí</v>
      </c>
      <c r="G89" s="40"/>
      <c r="H89" s="40"/>
      <c r="I89" s="32" t="s">
        <v>22</v>
      </c>
      <c r="J89" s="79" t="str">
        <f>IF(J12="","",J12)</f>
        <v>25. 10. 2023</v>
      </c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40"/>
      <c r="D90" s="40"/>
      <c r="E90" s="40"/>
      <c r="F90" s="40"/>
      <c r="G90" s="40"/>
      <c r="H90" s="40"/>
      <c r="I90" s="40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25.65" customHeight="1">
      <c r="A91" s="38"/>
      <c r="B91" s="39"/>
      <c r="C91" s="32" t="s">
        <v>24</v>
      </c>
      <c r="D91" s="40"/>
      <c r="E91" s="40"/>
      <c r="F91" s="27" t="str">
        <f>E15</f>
        <v>Město Valašské Meziříčí</v>
      </c>
      <c r="G91" s="40"/>
      <c r="H91" s="40"/>
      <c r="I91" s="32" t="s">
        <v>30</v>
      </c>
      <c r="J91" s="36" t="str">
        <f>E21</f>
        <v>LZ-PROJEKT plus s.r.o.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15.15" customHeight="1">
      <c r="A92" s="38"/>
      <c r="B92" s="39"/>
      <c r="C92" s="32" t="s">
        <v>28</v>
      </c>
      <c r="D92" s="40"/>
      <c r="E92" s="40"/>
      <c r="F92" s="27" t="str">
        <f>IF(E18="","",E18)</f>
        <v>Vyplň údaj</v>
      </c>
      <c r="G92" s="40"/>
      <c r="H92" s="40"/>
      <c r="I92" s="32" t="s">
        <v>33</v>
      </c>
      <c r="J92" s="36" t="str">
        <f>E24</f>
        <v>Fajfrová Irena</v>
      </c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0.3" customHeight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29.25" customHeight="1">
      <c r="A94" s="38"/>
      <c r="B94" s="39"/>
      <c r="C94" s="176" t="s">
        <v>124</v>
      </c>
      <c r="D94" s="177"/>
      <c r="E94" s="177"/>
      <c r="F94" s="177"/>
      <c r="G94" s="177"/>
      <c r="H94" s="177"/>
      <c r="I94" s="177"/>
      <c r="J94" s="178" t="s">
        <v>125</v>
      </c>
      <c r="K94" s="177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>
      <c r="A95" s="38"/>
      <c r="B95" s="39"/>
      <c r="C95" s="40"/>
      <c r="D95" s="40"/>
      <c r="E95" s="40"/>
      <c r="F95" s="40"/>
      <c r="G95" s="40"/>
      <c r="H95" s="40"/>
      <c r="I95" s="40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47" s="2" customFormat="1" ht="22.8" customHeight="1">
      <c r="A96" s="38"/>
      <c r="B96" s="39"/>
      <c r="C96" s="179" t="s">
        <v>126</v>
      </c>
      <c r="D96" s="40"/>
      <c r="E96" s="40"/>
      <c r="F96" s="40"/>
      <c r="G96" s="40"/>
      <c r="H96" s="40"/>
      <c r="I96" s="40"/>
      <c r="J96" s="110">
        <f>J123</f>
        <v>0</v>
      </c>
      <c r="K96" s="40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U96" s="17" t="s">
        <v>127</v>
      </c>
    </row>
    <row r="97" spans="1:31" s="9" customFormat="1" ht="24.95" customHeight="1">
      <c r="A97" s="9"/>
      <c r="B97" s="180"/>
      <c r="C97" s="181"/>
      <c r="D97" s="182" t="s">
        <v>915</v>
      </c>
      <c r="E97" s="183"/>
      <c r="F97" s="183"/>
      <c r="G97" s="183"/>
      <c r="H97" s="183"/>
      <c r="I97" s="183"/>
      <c r="J97" s="184">
        <f>J124</f>
        <v>0</v>
      </c>
      <c r="K97" s="181"/>
      <c r="L97" s="185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6"/>
      <c r="C98" s="187"/>
      <c r="D98" s="188" t="s">
        <v>916</v>
      </c>
      <c r="E98" s="189"/>
      <c r="F98" s="189"/>
      <c r="G98" s="189"/>
      <c r="H98" s="189"/>
      <c r="I98" s="189"/>
      <c r="J98" s="190">
        <f>J125</f>
        <v>0</v>
      </c>
      <c r="K98" s="187"/>
      <c r="L98" s="191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86"/>
      <c r="C99" s="187"/>
      <c r="D99" s="188" t="s">
        <v>917</v>
      </c>
      <c r="E99" s="189"/>
      <c r="F99" s="189"/>
      <c r="G99" s="189"/>
      <c r="H99" s="189"/>
      <c r="I99" s="189"/>
      <c r="J99" s="190">
        <f>J134</f>
        <v>0</v>
      </c>
      <c r="K99" s="187"/>
      <c r="L99" s="191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86"/>
      <c r="C100" s="187"/>
      <c r="D100" s="188" t="s">
        <v>918</v>
      </c>
      <c r="E100" s="189"/>
      <c r="F100" s="189"/>
      <c r="G100" s="189"/>
      <c r="H100" s="189"/>
      <c r="I100" s="189"/>
      <c r="J100" s="190">
        <f>J143</f>
        <v>0</v>
      </c>
      <c r="K100" s="187"/>
      <c r="L100" s="191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86"/>
      <c r="C101" s="187"/>
      <c r="D101" s="188" t="s">
        <v>919</v>
      </c>
      <c r="E101" s="189"/>
      <c r="F101" s="189"/>
      <c r="G101" s="189"/>
      <c r="H101" s="189"/>
      <c r="I101" s="189"/>
      <c r="J101" s="190">
        <f>J146</f>
        <v>0</v>
      </c>
      <c r="K101" s="187"/>
      <c r="L101" s="191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86"/>
      <c r="C102" s="187"/>
      <c r="D102" s="188" t="s">
        <v>920</v>
      </c>
      <c r="E102" s="189"/>
      <c r="F102" s="189"/>
      <c r="G102" s="189"/>
      <c r="H102" s="189"/>
      <c r="I102" s="189"/>
      <c r="J102" s="190">
        <f>J148</f>
        <v>0</v>
      </c>
      <c r="K102" s="187"/>
      <c r="L102" s="191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186"/>
      <c r="C103" s="187"/>
      <c r="D103" s="188" t="s">
        <v>921</v>
      </c>
      <c r="E103" s="189"/>
      <c r="F103" s="189"/>
      <c r="G103" s="189"/>
      <c r="H103" s="189"/>
      <c r="I103" s="189"/>
      <c r="J103" s="190">
        <f>J150</f>
        <v>0</v>
      </c>
      <c r="K103" s="187"/>
      <c r="L103" s="191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2" customFormat="1" ht="21.8" customHeight="1">
      <c r="A104" s="38"/>
      <c r="B104" s="39"/>
      <c r="C104" s="40"/>
      <c r="D104" s="40"/>
      <c r="E104" s="40"/>
      <c r="F104" s="40"/>
      <c r="G104" s="40"/>
      <c r="H104" s="40"/>
      <c r="I104" s="40"/>
      <c r="J104" s="40"/>
      <c r="K104" s="40"/>
      <c r="L104" s="63"/>
      <c r="S104" s="38"/>
      <c r="T104" s="38"/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</row>
    <row r="105" spans="1:31" s="2" customFormat="1" ht="6.95" customHeight="1">
      <c r="A105" s="38"/>
      <c r="B105" s="66"/>
      <c r="C105" s="67"/>
      <c r="D105" s="67"/>
      <c r="E105" s="67"/>
      <c r="F105" s="67"/>
      <c r="G105" s="67"/>
      <c r="H105" s="67"/>
      <c r="I105" s="67"/>
      <c r="J105" s="67"/>
      <c r="K105" s="67"/>
      <c r="L105" s="63"/>
      <c r="S105" s="38"/>
      <c r="T105" s="38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</row>
    <row r="109" spans="1:31" s="2" customFormat="1" ht="6.95" customHeight="1">
      <c r="A109" s="38"/>
      <c r="B109" s="68"/>
      <c r="C109" s="69"/>
      <c r="D109" s="69"/>
      <c r="E109" s="69"/>
      <c r="F109" s="69"/>
      <c r="G109" s="69"/>
      <c r="H109" s="69"/>
      <c r="I109" s="69"/>
      <c r="J109" s="69"/>
      <c r="K109" s="69"/>
      <c r="L109" s="63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</row>
    <row r="110" spans="1:31" s="2" customFormat="1" ht="24.95" customHeight="1">
      <c r="A110" s="38"/>
      <c r="B110" s="39"/>
      <c r="C110" s="23" t="s">
        <v>137</v>
      </c>
      <c r="D110" s="40"/>
      <c r="E110" s="40"/>
      <c r="F110" s="40"/>
      <c r="G110" s="40"/>
      <c r="H110" s="40"/>
      <c r="I110" s="40"/>
      <c r="J110" s="40"/>
      <c r="K110" s="40"/>
      <c r="L110" s="63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</row>
    <row r="111" spans="1:31" s="2" customFormat="1" ht="6.95" customHeight="1">
      <c r="A111" s="38"/>
      <c r="B111" s="39"/>
      <c r="C111" s="40"/>
      <c r="D111" s="40"/>
      <c r="E111" s="40"/>
      <c r="F111" s="40"/>
      <c r="G111" s="40"/>
      <c r="H111" s="40"/>
      <c r="I111" s="40"/>
      <c r="J111" s="40"/>
      <c r="K111" s="40"/>
      <c r="L111" s="63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</row>
    <row r="112" spans="1:31" s="2" customFormat="1" ht="12" customHeight="1">
      <c r="A112" s="38"/>
      <c r="B112" s="39"/>
      <c r="C112" s="32" t="s">
        <v>16</v>
      </c>
      <c r="D112" s="40"/>
      <c r="E112" s="40"/>
      <c r="F112" s="40"/>
      <c r="G112" s="40"/>
      <c r="H112" s="40"/>
      <c r="I112" s="40"/>
      <c r="J112" s="40"/>
      <c r="K112" s="40"/>
      <c r="L112" s="63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pans="1:31" s="2" customFormat="1" ht="16.5" customHeight="1">
      <c r="A113" s="38"/>
      <c r="B113" s="39"/>
      <c r="C113" s="40"/>
      <c r="D113" s="40"/>
      <c r="E113" s="175" t="str">
        <f>E7</f>
        <v xml:space="preserve">Chodník na  ulice Solární</v>
      </c>
      <c r="F113" s="32"/>
      <c r="G113" s="32"/>
      <c r="H113" s="32"/>
      <c r="I113" s="40"/>
      <c r="J113" s="40"/>
      <c r="K113" s="40"/>
      <c r="L113" s="63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pans="1:31" s="2" customFormat="1" ht="12" customHeight="1">
      <c r="A114" s="38"/>
      <c r="B114" s="39"/>
      <c r="C114" s="32" t="s">
        <v>106</v>
      </c>
      <c r="D114" s="40"/>
      <c r="E114" s="40"/>
      <c r="F114" s="40"/>
      <c r="G114" s="40"/>
      <c r="H114" s="40"/>
      <c r="I114" s="40"/>
      <c r="J114" s="40"/>
      <c r="K114" s="40"/>
      <c r="L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pans="1:31" s="2" customFormat="1" ht="16.5" customHeight="1">
      <c r="A115" s="38"/>
      <c r="B115" s="39"/>
      <c r="C115" s="40"/>
      <c r="D115" s="40"/>
      <c r="E115" s="76" t="str">
        <f>E9</f>
        <v>500 - Vedlejší rozpočtové náklady</v>
      </c>
      <c r="F115" s="40"/>
      <c r="G115" s="40"/>
      <c r="H115" s="40"/>
      <c r="I115" s="40"/>
      <c r="J115" s="40"/>
      <c r="K115" s="40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pans="1:31" s="2" customFormat="1" ht="6.95" customHeight="1">
      <c r="A116" s="38"/>
      <c r="B116" s="39"/>
      <c r="C116" s="40"/>
      <c r="D116" s="40"/>
      <c r="E116" s="40"/>
      <c r="F116" s="40"/>
      <c r="G116" s="40"/>
      <c r="H116" s="40"/>
      <c r="I116" s="40"/>
      <c r="J116" s="40"/>
      <c r="K116" s="40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pans="1:31" s="2" customFormat="1" ht="12" customHeight="1">
      <c r="A117" s="38"/>
      <c r="B117" s="39"/>
      <c r="C117" s="32" t="s">
        <v>20</v>
      </c>
      <c r="D117" s="40"/>
      <c r="E117" s="40"/>
      <c r="F117" s="27" t="str">
        <f>F12</f>
        <v>Valašské Meziříčí</v>
      </c>
      <c r="G117" s="40"/>
      <c r="H117" s="40"/>
      <c r="I117" s="32" t="s">
        <v>22</v>
      </c>
      <c r="J117" s="79" t="str">
        <f>IF(J12="","",J12)</f>
        <v>25. 10. 2023</v>
      </c>
      <c r="K117" s="40"/>
      <c r="L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pans="1:31" s="2" customFormat="1" ht="6.95" customHeight="1">
      <c r="A118" s="38"/>
      <c r="B118" s="39"/>
      <c r="C118" s="40"/>
      <c r="D118" s="40"/>
      <c r="E118" s="40"/>
      <c r="F118" s="40"/>
      <c r="G118" s="40"/>
      <c r="H118" s="40"/>
      <c r="I118" s="40"/>
      <c r="J118" s="40"/>
      <c r="K118" s="40"/>
      <c r="L118" s="63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pans="1:31" s="2" customFormat="1" ht="25.65" customHeight="1">
      <c r="A119" s="38"/>
      <c r="B119" s="39"/>
      <c r="C119" s="32" t="s">
        <v>24</v>
      </c>
      <c r="D119" s="40"/>
      <c r="E119" s="40"/>
      <c r="F119" s="27" t="str">
        <f>E15</f>
        <v>Město Valašské Meziříčí</v>
      </c>
      <c r="G119" s="40"/>
      <c r="H119" s="40"/>
      <c r="I119" s="32" t="s">
        <v>30</v>
      </c>
      <c r="J119" s="36" t="str">
        <f>E21</f>
        <v>LZ-PROJEKT plus s.r.o.</v>
      </c>
      <c r="K119" s="40"/>
      <c r="L119" s="63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pans="1:31" s="2" customFormat="1" ht="15.15" customHeight="1">
      <c r="A120" s="38"/>
      <c r="B120" s="39"/>
      <c r="C120" s="32" t="s">
        <v>28</v>
      </c>
      <c r="D120" s="40"/>
      <c r="E120" s="40"/>
      <c r="F120" s="27" t="str">
        <f>IF(E18="","",E18)</f>
        <v>Vyplň údaj</v>
      </c>
      <c r="G120" s="40"/>
      <c r="H120" s="40"/>
      <c r="I120" s="32" t="s">
        <v>33</v>
      </c>
      <c r="J120" s="36" t="str">
        <f>E24</f>
        <v>Fajfrová Irena</v>
      </c>
      <c r="K120" s="40"/>
      <c r="L120" s="63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pans="1:31" s="2" customFormat="1" ht="10.3" customHeight="1">
      <c r="A121" s="38"/>
      <c r="B121" s="39"/>
      <c r="C121" s="40"/>
      <c r="D121" s="40"/>
      <c r="E121" s="40"/>
      <c r="F121" s="40"/>
      <c r="G121" s="40"/>
      <c r="H121" s="40"/>
      <c r="I121" s="40"/>
      <c r="J121" s="40"/>
      <c r="K121" s="40"/>
      <c r="L121" s="63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</row>
    <row r="122" spans="1:31" s="11" customFormat="1" ht="29.25" customHeight="1">
      <c r="A122" s="192"/>
      <c r="B122" s="193"/>
      <c r="C122" s="194" t="s">
        <v>138</v>
      </c>
      <c r="D122" s="195" t="s">
        <v>61</v>
      </c>
      <c r="E122" s="195" t="s">
        <v>57</v>
      </c>
      <c r="F122" s="195" t="s">
        <v>58</v>
      </c>
      <c r="G122" s="195" t="s">
        <v>139</v>
      </c>
      <c r="H122" s="195" t="s">
        <v>140</v>
      </c>
      <c r="I122" s="195" t="s">
        <v>141</v>
      </c>
      <c r="J122" s="195" t="s">
        <v>125</v>
      </c>
      <c r="K122" s="196" t="s">
        <v>142</v>
      </c>
      <c r="L122" s="197"/>
      <c r="M122" s="100" t="s">
        <v>1</v>
      </c>
      <c r="N122" s="101" t="s">
        <v>40</v>
      </c>
      <c r="O122" s="101" t="s">
        <v>143</v>
      </c>
      <c r="P122" s="101" t="s">
        <v>144</v>
      </c>
      <c r="Q122" s="101" t="s">
        <v>145</v>
      </c>
      <c r="R122" s="101" t="s">
        <v>146</v>
      </c>
      <c r="S122" s="101" t="s">
        <v>147</v>
      </c>
      <c r="T122" s="102" t="s">
        <v>148</v>
      </c>
      <c r="U122" s="192"/>
      <c r="V122" s="192"/>
      <c r="W122" s="192"/>
      <c r="X122" s="192"/>
      <c r="Y122" s="192"/>
      <c r="Z122" s="192"/>
      <c r="AA122" s="192"/>
      <c r="AB122" s="192"/>
      <c r="AC122" s="192"/>
      <c r="AD122" s="192"/>
      <c r="AE122" s="192"/>
    </row>
    <row r="123" spans="1:63" s="2" customFormat="1" ht="22.8" customHeight="1">
      <c r="A123" s="38"/>
      <c r="B123" s="39"/>
      <c r="C123" s="107" t="s">
        <v>149</v>
      </c>
      <c r="D123" s="40"/>
      <c r="E123" s="40"/>
      <c r="F123" s="40"/>
      <c r="G123" s="40"/>
      <c r="H123" s="40"/>
      <c r="I123" s="40"/>
      <c r="J123" s="198">
        <f>BK123</f>
        <v>0</v>
      </c>
      <c r="K123" s="40"/>
      <c r="L123" s="44"/>
      <c r="M123" s="103"/>
      <c r="N123" s="199"/>
      <c r="O123" s="104"/>
      <c r="P123" s="200">
        <f>P124</f>
        <v>0</v>
      </c>
      <c r="Q123" s="104"/>
      <c r="R123" s="200">
        <f>R124</f>
        <v>0</v>
      </c>
      <c r="S123" s="104"/>
      <c r="T123" s="201">
        <f>T124</f>
        <v>0</v>
      </c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T123" s="17" t="s">
        <v>75</v>
      </c>
      <c r="AU123" s="17" t="s">
        <v>127</v>
      </c>
      <c r="BK123" s="202">
        <f>BK124</f>
        <v>0</v>
      </c>
    </row>
    <row r="124" spans="1:63" s="12" customFormat="1" ht="25.9" customHeight="1">
      <c r="A124" s="12"/>
      <c r="B124" s="203"/>
      <c r="C124" s="204"/>
      <c r="D124" s="205" t="s">
        <v>75</v>
      </c>
      <c r="E124" s="206" t="s">
        <v>922</v>
      </c>
      <c r="F124" s="206" t="s">
        <v>91</v>
      </c>
      <c r="G124" s="204"/>
      <c r="H124" s="204"/>
      <c r="I124" s="207"/>
      <c r="J124" s="208">
        <f>BK124</f>
        <v>0</v>
      </c>
      <c r="K124" s="204"/>
      <c r="L124" s="209"/>
      <c r="M124" s="210"/>
      <c r="N124" s="211"/>
      <c r="O124" s="211"/>
      <c r="P124" s="212">
        <f>P125+P134+P143+P146+P148+P150</f>
        <v>0</v>
      </c>
      <c r="Q124" s="211"/>
      <c r="R124" s="212">
        <f>R125+R134+R143+R146+R148+R150</f>
        <v>0</v>
      </c>
      <c r="S124" s="211"/>
      <c r="T124" s="213">
        <f>T125+T134+T143+T146+T148+T150</f>
        <v>0</v>
      </c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R124" s="214" t="s">
        <v>170</v>
      </c>
      <c r="AT124" s="215" t="s">
        <v>75</v>
      </c>
      <c r="AU124" s="215" t="s">
        <v>76</v>
      </c>
      <c r="AY124" s="214" t="s">
        <v>152</v>
      </c>
      <c r="BK124" s="216">
        <f>BK125+BK134+BK143+BK146+BK148+BK150</f>
        <v>0</v>
      </c>
    </row>
    <row r="125" spans="1:63" s="12" customFormat="1" ht="22.8" customHeight="1">
      <c r="A125" s="12"/>
      <c r="B125" s="203"/>
      <c r="C125" s="204"/>
      <c r="D125" s="205" t="s">
        <v>75</v>
      </c>
      <c r="E125" s="217" t="s">
        <v>923</v>
      </c>
      <c r="F125" s="217" t="s">
        <v>924</v>
      </c>
      <c r="G125" s="204"/>
      <c r="H125" s="204"/>
      <c r="I125" s="207"/>
      <c r="J125" s="218">
        <f>BK125</f>
        <v>0</v>
      </c>
      <c r="K125" s="204"/>
      <c r="L125" s="209"/>
      <c r="M125" s="210"/>
      <c r="N125" s="211"/>
      <c r="O125" s="211"/>
      <c r="P125" s="212">
        <f>SUM(P126:P133)</f>
        <v>0</v>
      </c>
      <c r="Q125" s="211"/>
      <c r="R125" s="212">
        <f>SUM(R126:R133)</f>
        <v>0</v>
      </c>
      <c r="S125" s="211"/>
      <c r="T125" s="213">
        <f>SUM(T126:T133)</f>
        <v>0</v>
      </c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R125" s="214" t="s">
        <v>170</v>
      </c>
      <c r="AT125" s="215" t="s">
        <v>75</v>
      </c>
      <c r="AU125" s="215" t="s">
        <v>84</v>
      </c>
      <c r="AY125" s="214" t="s">
        <v>152</v>
      </c>
      <c r="BK125" s="216">
        <f>SUM(BK126:BK133)</f>
        <v>0</v>
      </c>
    </row>
    <row r="126" spans="1:65" s="2" customFormat="1" ht="16.5" customHeight="1">
      <c r="A126" s="38"/>
      <c r="B126" s="39"/>
      <c r="C126" s="219" t="s">
        <v>84</v>
      </c>
      <c r="D126" s="219" t="s">
        <v>154</v>
      </c>
      <c r="E126" s="220" t="s">
        <v>925</v>
      </c>
      <c r="F126" s="221" t="s">
        <v>926</v>
      </c>
      <c r="G126" s="222" t="s">
        <v>927</v>
      </c>
      <c r="H126" s="223">
        <v>1</v>
      </c>
      <c r="I126" s="224"/>
      <c r="J126" s="225">
        <f>ROUND(I126*H126,2)</f>
        <v>0</v>
      </c>
      <c r="K126" s="221" t="s">
        <v>158</v>
      </c>
      <c r="L126" s="44"/>
      <c r="M126" s="226" t="s">
        <v>1</v>
      </c>
      <c r="N126" s="227" t="s">
        <v>41</v>
      </c>
      <c r="O126" s="91"/>
      <c r="P126" s="228">
        <f>O126*H126</f>
        <v>0</v>
      </c>
      <c r="Q126" s="228">
        <v>0</v>
      </c>
      <c r="R126" s="228">
        <f>Q126*H126</f>
        <v>0</v>
      </c>
      <c r="S126" s="228">
        <v>0</v>
      </c>
      <c r="T126" s="229">
        <f>S126*H126</f>
        <v>0</v>
      </c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R126" s="230" t="s">
        <v>928</v>
      </c>
      <c r="AT126" s="230" t="s">
        <v>154</v>
      </c>
      <c r="AU126" s="230" t="s">
        <v>86</v>
      </c>
      <c r="AY126" s="17" t="s">
        <v>152</v>
      </c>
      <c r="BE126" s="231">
        <f>IF(N126="základní",J126,0)</f>
        <v>0</v>
      </c>
      <c r="BF126" s="231">
        <f>IF(N126="snížená",J126,0)</f>
        <v>0</v>
      </c>
      <c r="BG126" s="231">
        <f>IF(N126="zákl. přenesená",J126,0)</f>
        <v>0</v>
      </c>
      <c r="BH126" s="231">
        <f>IF(N126="sníž. přenesená",J126,0)</f>
        <v>0</v>
      </c>
      <c r="BI126" s="231">
        <f>IF(N126="nulová",J126,0)</f>
        <v>0</v>
      </c>
      <c r="BJ126" s="17" t="s">
        <v>84</v>
      </c>
      <c r="BK126" s="231">
        <f>ROUND(I126*H126,2)</f>
        <v>0</v>
      </c>
      <c r="BL126" s="17" t="s">
        <v>928</v>
      </c>
      <c r="BM126" s="230" t="s">
        <v>929</v>
      </c>
    </row>
    <row r="127" spans="1:65" s="2" customFormat="1" ht="16.5" customHeight="1">
      <c r="A127" s="38"/>
      <c r="B127" s="39"/>
      <c r="C127" s="219" t="s">
        <v>86</v>
      </c>
      <c r="D127" s="219" t="s">
        <v>154</v>
      </c>
      <c r="E127" s="220" t="s">
        <v>930</v>
      </c>
      <c r="F127" s="221" t="s">
        <v>931</v>
      </c>
      <c r="G127" s="222" t="s">
        <v>927</v>
      </c>
      <c r="H127" s="223">
        <v>1</v>
      </c>
      <c r="I127" s="224"/>
      <c r="J127" s="225">
        <f>ROUND(I127*H127,2)</f>
        <v>0</v>
      </c>
      <c r="K127" s="221" t="s">
        <v>1</v>
      </c>
      <c r="L127" s="44"/>
      <c r="M127" s="226" t="s">
        <v>1</v>
      </c>
      <c r="N127" s="227" t="s">
        <v>41</v>
      </c>
      <c r="O127" s="91"/>
      <c r="P127" s="228">
        <f>O127*H127</f>
        <v>0</v>
      </c>
      <c r="Q127" s="228">
        <v>0</v>
      </c>
      <c r="R127" s="228">
        <f>Q127*H127</f>
        <v>0</v>
      </c>
      <c r="S127" s="228">
        <v>0</v>
      </c>
      <c r="T127" s="229">
        <f>S127*H127</f>
        <v>0</v>
      </c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R127" s="230" t="s">
        <v>928</v>
      </c>
      <c r="AT127" s="230" t="s">
        <v>154</v>
      </c>
      <c r="AU127" s="230" t="s">
        <v>86</v>
      </c>
      <c r="AY127" s="17" t="s">
        <v>152</v>
      </c>
      <c r="BE127" s="231">
        <f>IF(N127="základní",J127,0)</f>
        <v>0</v>
      </c>
      <c r="BF127" s="231">
        <f>IF(N127="snížená",J127,0)</f>
        <v>0</v>
      </c>
      <c r="BG127" s="231">
        <f>IF(N127="zákl. přenesená",J127,0)</f>
        <v>0</v>
      </c>
      <c r="BH127" s="231">
        <f>IF(N127="sníž. přenesená",J127,0)</f>
        <v>0</v>
      </c>
      <c r="BI127" s="231">
        <f>IF(N127="nulová",J127,0)</f>
        <v>0</v>
      </c>
      <c r="BJ127" s="17" t="s">
        <v>84</v>
      </c>
      <c r="BK127" s="231">
        <f>ROUND(I127*H127,2)</f>
        <v>0</v>
      </c>
      <c r="BL127" s="17" t="s">
        <v>928</v>
      </c>
      <c r="BM127" s="230" t="s">
        <v>932</v>
      </c>
    </row>
    <row r="128" spans="1:65" s="2" customFormat="1" ht="24.15" customHeight="1">
      <c r="A128" s="38"/>
      <c r="B128" s="39"/>
      <c r="C128" s="219" t="s">
        <v>112</v>
      </c>
      <c r="D128" s="219" t="s">
        <v>154</v>
      </c>
      <c r="E128" s="220" t="s">
        <v>933</v>
      </c>
      <c r="F128" s="221" t="s">
        <v>934</v>
      </c>
      <c r="G128" s="222" t="s">
        <v>927</v>
      </c>
      <c r="H128" s="223">
        <v>1</v>
      </c>
      <c r="I128" s="224"/>
      <c r="J128" s="225">
        <f>ROUND(I128*H128,2)</f>
        <v>0</v>
      </c>
      <c r="K128" s="221" t="s">
        <v>1</v>
      </c>
      <c r="L128" s="44"/>
      <c r="M128" s="226" t="s">
        <v>1</v>
      </c>
      <c r="N128" s="227" t="s">
        <v>41</v>
      </c>
      <c r="O128" s="91"/>
      <c r="P128" s="228">
        <f>O128*H128</f>
        <v>0</v>
      </c>
      <c r="Q128" s="228">
        <v>0</v>
      </c>
      <c r="R128" s="228">
        <f>Q128*H128</f>
        <v>0</v>
      </c>
      <c r="S128" s="228">
        <v>0</v>
      </c>
      <c r="T128" s="229">
        <f>S128*H128</f>
        <v>0</v>
      </c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R128" s="230" t="s">
        <v>928</v>
      </c>
      <c r="AT128" s="230" t="s">
        <v>154</v>
      </c>
      <c r="AU128" s="230" t="s">
        <v>86</v>
      </c>
      <c r="AY128" s="17" t="s">
        <v>152</v>
      </c>
      <c r="BE128" s="231">
        <f>IF(N128="základní",J128,0)</f>
        <v>0</v>
      </c>
      <c r="BF128" s="231">
        <f>IF(N128="snížená",J128,0)</f>
        <v>0</v>
      </c>
      <c r="BG128" s="231">
        <f>IF(N128="zákl. přenesená",J128,0)</f>
        <v>0</v>
      </c>
      <c r="BH128" s="231">
        <f>IF(N128="sníž. přenesená",J128,0)</f>
        <v>0</v>
      </c>
      <c r="BI128" s="231">
        <f>IF(N128="nulová",J128,0)</f>
        <v>0</v>
      </c>
      <c r="BJ128" s="17" t="s">
        <v>84</v>
      </c>
      <c r="BK128" s="231">
        <f>ROUND(I128*H128,2)</f>
        <v>0</v>
      </c>
      <c r="BL128" s="17" t="s">
        <v>928</v>
      </c>
      <c r="BM128" s="230" t="s">
        <v>935</v>
      </c>
    </row>
    <row r="129" spans="1:65" s="2" customFormat="1" ht="24.15" customHeight="1">
      <c r="A129" s="38"/>
      <c r="B129" s="39"/>
      <c r="C129" s="219" t="s">
        <v>159</v>
      </c>
      <c r="D129" s="219" t="s">
        <v>154</v>
      </c>
      <c r="E129" s="220" t="s">
        <v>936</v>
      </c>
      <c r="F129" s="221" t="s">
        <v>937</v>
      </c>
      <c r="G129" s="222" t="s">
        <v>927</v>
      </c>
      <c r="H129" s="223">
        <v>1</v>
      </c>
      <c r="I129" s="224"/>
      <c r="J129" s="225">
        <f>ROUND(I129*H129,2)</f>
        <v>0</v>
      </c>
      <c r="K129" s="221" t="s">
        <v>1</v>
      </c>
      <c r="L129" s="44"/>
      <c r="M129" s="226" t="s">
        <v>1</v>
      </c>
      <c r="N129" s="227" t="s">
        <v>41</v>
      </c>
      <c r="O129" s="91"/>
      <c r="P129" s="228">
        <f>O129*H129</f>
        <v>0</v>
      </c>
      <c r="Q129" s="228">
        <v>0</v>
      </c>
      <c r="R129" s="228">
        <f>Q129*H129</f>
        <v>0</v>
      </c>
      <c r="S129" s="228">
        <v>0</v>
      </c>
      <c r="T129" s="229">
        <f>S129*H129</f>
        <v>0</v>
      </c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R129" s="230" t="s">
        <v>928</v>
      </c>
      <c r="AT129" s="230" t="s">
        <v>154</v>
      </c>
      <c r="AU129" s="230" t="s">
        <v>86</v>
      </c>
      <c r="AY129" s="17" t="s">
        <v>152</v>
      </c>
      <c r="BE129" s="231">
        <f>IF(N129="základní",J129,0)</f>
        <v>0</v>
      </c>
      <c r="BF129" s="231">
        <f>IF(N129="snížená",J129,0)</f>
        <v>0</v>
      </c>
      <c r="BG129" s="231">
        <f>IF(N129="zákl. přenesená",J129,0)</f>
        <v>0</v>
      </c>
      <c r="BH129" s="231">
        <f>IF(N129="sníž. přenesená",J129,0)</f>
        <v>0</v>
      </c>
      <c r="BI129" s="231">
        <f>IF(N129="nulová",J129,0)</f>
        <v>0</v>
      </c>
      <c r="BJ129" s="17" t="s">
        <v>84</v>
      </c>
      <c r="BK129" s="231">
        <f>ROUND(I129*H129,2)</f>
        <v>0</v>
      </c>
      <c r="BL129" s="17" t="s">
        <v>928</v>
      </c>
      <c r="BM129" s="230" t="s">
        <v>938</v>
      </c>
    </row>
    <row r="130" spans="1:65" s="2" customFormat="1" ht="55.5" customHeight="1">
      <c r="A130" s="38"/>
      <c r="B130" s="39"/>
      <c r="C130" s="219" t="s">
        <v>170</v>
      </c>
      <c r="D130" s="219" t="s">
        <v>154</v>
      </c>
      <c r="E130" s="220" t="s">
        <v>939</v>
      </c>
      <c r="F130" s="221" t="s">
        <v>940</v>
      </c>
      <c r="G130" s="222" t="s">
        <v>927</v>
      </c>
      <c r="H130" s="223">
        <v>1</v>
      </c>
      <c r="I130" s="224"/>
      <c r="J130" s="225">
        <f>ROUND(I130*H130,2)</f>
        <v>0</v>
      </c>
      <c r="K130" s="221" t="s">
        <v>158</v>
      </c>
      <c r="L130" s="44"/>
      <c r="M130" s="226" t="s">
        <v>1</v>
      </c>
      <c r="N130" s="227" t="s">
        <v>41</v>
      </c>
      <c r="O130" s="91"/>
      <c r="P130" s="228">
        <f>O130*H130</f>
        <v>0</v>
      </c>
      <c r="Q130" s="228">
        <v>0</v>
      </c>
      <c r="R130" s="228">
        <f>Q130*H130</f>
        <v>0</v>
      </c>
      <c r="S130" s="228">
        <v>0</v>
      </c>
      <c r="T130" s="229">
        <f>S130*H130</f>
        <v>0</v>
      </c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R130" s="230" t="s">
        <v>928</v>
      </c>
      <c r="AT130" s="230" t="s">
        <v>154</v>
      </c>
      <c r="AU130" s="230" t="s">
        <v>86</v>
      </c>
      <c r="AY130" s="17" t="s">
        <v>152</v>
      </c>
      <c r="BE130" s="231">
        <f>IF(N130="základní",J130,0)</f>
        <v>0</v>
      </c>
      <c r="BF130" s="231">
        <f>IF(N130="snížená",J130,0)</f>
        <v>0</v>
      </c>
      <c r="BG130" s="231">
        <f>IF(N130="zákl. přenesená",J130,0)</f>
        <v>0</v>
      </c>
      <c r="BH130" s="231">
        <f>IF(N130="sníž. přenesená",J130,0)</f>
        <v>0</v>
      </c>
      <c r="BI130" s="231">
        <f>IF(N130="nulová",J130,0)</f>
        <v>0</v>
      </c>
      <c r="BJ130" s="17" t="s">
        <v>84</v>
      </c>
      <c r="BK130" s="231">
        <f>ROUND(I130*H130,2)</f>
        <v>0</v>
      </c>
      <c r="BL130" s="17" t="s">
        <v>928</v>
      </c>
      <c r="BM130" s="230" t="s">
        <v>941</v>
      </c>
    </row>
    <row r="131" spans="1:65" s="2" customFormat="1" ht="49.05" customHeight="1">
      <c r="A131" s="38"/>
      <c r="B131" s="39"/>
      <c r="C131" s="219" t="s">
        <v>174</v>
      </c>
      <c r="D131" s="219" t="s">
        <v>154</v>
      </c>
      <c r="E131" s="220" t="s">
        <v>942</v>
      </c>
      <c r="F131" s="221" t="s">
        <v>943</v>
      </c>
      <c r="G131" s="222" t="s">
        <v>927</v>
      </c>
      <c r="H131" s="223">
        <v>1</v>
      </c>
      <c r="I131" s="224"/>
      <c r="J131" s="225">
        <f>ROUND(I131*H131,2)</f>
        <v>0</v>
      </c>
      <c r="K131" s="221" t="s">
        <v>158</v>
      </c>
      <c r="L131" s="44"/>
      <c r="M131" s="226" t="s">
        <v>1</v>
      </c>
      <c r="N131" s="227" t="s">
        <v>41</v>
      </c>
      <c r="O131" s="91"/>
      <c r="P131" s="228">
        <f>O131*H131</f>
        <v>0</v>
      </c>
      <c r="Q131" s="228">
        <v>0</v>
      </c>
      <c r="R131" s="228">
        <f>Q131*H131</f>
        <v>0</v>
      </c>
      <c r="S131" s="228">
        <v>0</v>
      </c>
      <c r="T131" s="229">
        <f>S131*H131</f>
        <v>0</v>
      </c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R131" s="230" t="s">
        <v>928</v>
      </c>
      <c r="AT131" s="230" t="s">
        <v>154</v>
      </c>
      <c r="AU131" s="230" t="s">
        <v>86</v>
      </c>
      <c r="AY131" s="17" t="s">
        <v>152</v>
      </c>
      <c r="BE131" s="231">
        <f>IF(N131="základní",J131,0)</f>
        <v>0</v>
      </c>
      <c r="BF131" s="231">
        <f>IF(N131="snížená",J131,0)</f>
        <v>0</v>
      </c>
      <c r="BG131" s="231">
        <f>IF(N131="zákl. přenesená",J131,0)</f>
        <v>0</v>
      </c>
      <c r="BH131" s="231">
        <f>IF(N131="sníž. přenesená",J131,0)</f>
        <v>0</v>
      </c>
      <c r="BI131" s="231">
        <f>IF(N131="nulová",J131,0)</f>
        <v>0</v>
      </c>
      <c r="BJ131" s="17" t="s">
        <v>84</v>
      </c>
      <c r="BK131" s="231">
        <f>ROUND(I131*H131,2)</f>
        <v>0</v>
      </c>
      <c r="BL131" s="17" t="s">
        <v>928</v>
      </c>
      <c r="BM131" s="230" t="s">
        <v>944</v>
      </c>
    </row>
    <row r="132" spans="1:65" s="2" customFormat="1" ht="33" customHeight="1">
      <c r="A132" s="38"/>
      <c r="B132" s="39"/>
      <c r="C132" s="219" t="s">
        <v>178</v>
      </c>
      <c r="D132" s="219" t="s">
        <v>154</v>
      </c>
      <c r="E132" s="220" t="s">
        <v>945</v>
      </c>
      <c r="F132" s="221" t="s">
        <v>946</v>
      </c>
      <c r="G132" s="222" t="s">
        <v>927</v>
      </c>
      <c r="H132" s="223">
        <v>1</v>
      </c>
      <c r="I132" s="224"/>
      <c r="J132" s="225">
        <f>ROUND(I132*H132,2)</f>
        <v>0</v>
      </c>
      <c r="K132" s="221" t="s">
        <v>158</v>
      </c>
      <c r="L132" s="44"/>
      <c r="M132" s="226" t="s">
        <v>1</v>
      </c>
      <c r="N132" s="227" t="s">
        <v>41</v>
      </c>
      <c r="O132" s="91"/>
      <c r="P132" s="228">
        <f>O132*H132</f>
        <v>0</v>
      </c>
      <c r="Q132" s="228">
        <v>0</v>
      </c>
      <c r="R132" s="228">
        <f>Q132*H132</f>
        <v>0</v>
      </c>
      <c r="S132" s="228">
        <v>0</v>
      </c>
      <c r="T132" s="229">
        <f>S132*H132</f>
        <v>0</v>
      </c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R132" s="230" t="s">
        <v>928</v>
      </c>
      <c r="AT132" s="230" t="s">
        <v>154</v>
      </c>
      <c r="AU132" s="230" t="s">
        <v>86</v>
      </c>
      <c r="AY132" s="17" t="s">
        <v>152</v>
      </c>
      <c r="BE132" s="231">
        <f>IF(N132="základní",J132,0)</f>
        <v>0</v>
      </c>
      <c r="BF132" s="231">
        <f>IF(N132="snížená",J132,0)</f>
        <v>0</v>
      </c>
      <c r="BG132" s="231">
        <f>IF(N132="zákl. přenesená",J132,0)</f>
        <v>0</v>
      </c>
      <c r="BH132" s="231">
        <f>IF(N132="sníž. přenesená",J132,0)</f>
        <v>0</v>
      </c>
      <c r="BI132" s="231">
        <f>IF(N132="nulová",J132,0)</f>
        <v>0</v>
      </c>
      <c r="BJ132" s="17" t="s">
        <v>84</v>
      </c>
      <c r="BK132" s="231">
        <f>ROUND(I132*H132,2)</f>
        <v>0</v>
      </c>
      <c r="BL132" s="17" t="s">
        <v>928</v>
      </c>
      <c r="BM132" s="230" t="s">
        <v>947</v>
      </c>
    </row>
    <row r="133" spans="1:65" s="2" customFormat="1" ht="16.5" customHeight="1">
      <c r="A133" s="38"/>
      <c r="B133" s="39"/>
      <c r="C133" s="219" t="s">
        <v>184</v>
      </c>
      <c r="D133" s="219" t="s">
        <v>154</v>
      </c>
      <c r="E133" s="220" t="s">
        <v>948</v>
      </c>
      <c r="F133" s="221" t="s">
        <v>949</v>
      </c>
      <c r="G133" s="222" t="s">
        <v>927</v>
      </c>
      <c r="H133" s="223">
        <v>1</v>
      </c>
      <c r="I133" s="224"/>
      <c r="J133" s="225">
        <f>ROUND(I133*H133,2)</f>
        <v>0</v>
      </c>
      <c r="K133" s="221" t="s">
        <v>1</v>
      </c>
      <c r="L133" s="44"/>
      <c r="M133" s="226" t="s">
        <v>1</v>
      </c>
      <c r="N133" s="227" t="s">
        <v>41</v>
      </c>
      <c r="O133" s="91"/>
      <c r="P133" s="228">
        <f>O133*H133</f>
        <v>0</v>
      </c>
      <c r="Q133" s="228">
        <v>0</v>
      </c>
      <c r="R133" s="228">
        <f>Q133*H133</f>
        <v>0</v>
      </c>
      <c r="S133" s="228">
        <v>0</v>
      </c>
      <c r="T133" s="229">
        <f>S133*H133</f>
        <v>0</v>
      </c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R133" s="230" t="s">
        <v>928</v>
      </c>
      <c r="AT133" s="230" t="s">
        <v>154</v>
      </c>
      <c r="AU133" s="230" t="s">
        <v>86</v>
      </c>
      <c r="AY133" s="17" t="s">
        <v>152</v>
      </c>
      <c r="BE133" s="231">
        <f>IF(N133="základní",J133,0)</f>
        <v>0</v>
      </c>
      <c r="BF133" s="231">
        <f>IF(N133="snížená",J133,0)</f>
        <v>0</v>
      </c>
      <c r="BG133" s="231">
        <f>IF(N133="zákl. přenesená",J133,0)</f>
        <v>0</v>
      </c>
      <c r="BH133" s="231">
        <f>IF(N133="sníž. přenesená",J133,0)</f>
        <v>0</v>
      </c>
      <c r="BI133" s="231">
        <f>IF(N133="nulová",J133,0)</f>
        <v>0</v>
      </c>
      <c r="BJ133" s="17" t="s">
        <v>84</v>
      </c>
      <c r="BK133" s="231">
        <f>ROUND(I133*H133,2)</f>
        <v>0</v>
      </c>
      <c r="BL133" s="17" t="s">
        <v>928</v>
      </c>
      <c r="BM133" s="230" t="s">
        <v>950</v>
      </c>
    </row>
    <row r="134" spans="1:63" s="12" customFormat="1" ht="22.8" customHeight="1">
      <c r="A134" s="12"/>
      <c r="B134" s="203"/>
      <c r="C134" s="204"/>
      <c r="D134" s="205" t="s">
        <v>75</v>
      </c>
      <c r="E134" s="217" t="s">
        <v>951</v>
      </c>
      <c r="F134" s="217" t="s">
        <v>952</v>
      </c>
      <c r="G134" s="204"/>
      <c r="H134" s="204"/>
      <c r="I134" s="207"/>
      <c r="J134" s="218">
        <f>BK134</f>
        <v>0</v>
      </c>
      <c r="K134" s="204"/>
      <c r="L134" s="209"/>
      <c r="M134" s="210"/>
      <c r="N134" s="211"/>
      <c r="O134" s="211"/>
      <c r="P134" s="212">
        <f>SUM(P135:P142)</f>
        <v>0</v>
      </c>
      <c r="Q134" s="211"/>
      <c r="R134" s="212">
        <f>SUM(R135:R142)</f>
        <v>0</v>
      </c>
      <c r="S134" s="211"/>
      <c r="T134" s="213">
        <f>SUM(T135:T142)</f>
        <v>0</v>
      </c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R134" s="214" t="s">
        <v>170</v>
      </c>
      <c r="AT134" s="215" t="s">
        <v>75</v>
      </c>
      <c r="AU134" s="215" t="s">
        <v>84</v>
      </c>
      <c r="AY134" s="214" t="s">
        <v>152</v>
      </c>
      <c r="BK134" s="216">
        <f>SUM(BK135:BK142)</f>
        <v>0</v>
      </c>
    </row>
    <row r="135" spans="1:65" s="2" customFormat="1" ht="24.15" customHeight="1">
      <c r="A135" s="38"/>
      <c r="B135" s="39"/>
      <c r="C135" s="219" t="s">
        <v>189</v>
      </c>
      <c r="D135" s="219" t="s">
        <v>154</v>
      </c>
      <c r="E135" s="220" t="s">
        <v>953</v>
      </c>
      <c r="F135" s="221" t="s">
        <v>954</v>
      </c>
      <c r="G135" s="222" t="s">
        <v>927</v>
      </c>
      <c r="H135" s="223">
        <v>1</v>
      </c>
      <c r="I135" s="224"/>
      <c r="J135" s="225">
        <f>ROUND(I135*H135,2)</f>
        <v>0</v>
      </c>
      <c r="K135" s="221" t="s">
        <v>158</v>
      </c>
      <c r="L135" s="44"/>
      <c r="M135" s="226" t="s">
        <v>1</v>
      </c>
      <c r="N135" s="227" t="s">
        <v>41</v>
      </c>
      <c r="O135" s="91"/>
      <c r="P135" s="228">
        <f>O135*H135</f>
        <v>0</v>
      </c>
      <c r="Q135" s="228">
        <v>0</v>
      </c>
      <c r="R135" s="228">
        <f>Q135*H135</f>
        <v>0</v>
      </c>
      <c r="S135" s="228">
        <v>0</v>
      </c>
      <c r="T135" s="229">
        <f>S135*H135</f>
        <v>0</v>
      </c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R135" s="230" t="s">
        <v>928</v>
      </c>
      <c r="AT135" s="230" t="s">
        <v>154</v>
      </c>
      <c r="AU135" s="230" t="s">
        <v>86</v>
      </c>
      <c r="AY135" s="17" t="s">
        <v>152</v>
      </c>
      <c r="BE135" s="231">
        <f>IF(N135="základní",J135,0)</f>
        <v>0</v>
      </c>
      <c r="BF135" s="231">
        <f>IF(N135="snížená",J135,0)</f>
        <v>0</v>
      </c>
      <c r="BG135" s="231">
        <f>IF(N135="zákl. přenesená",J135,0)</f>
        <v>0</v>
      </c>
      <c r="BH135" s="231">
        <f>IF(N135="sníž. přenesená",J135,0)</f>
        <v>0</v>
      </c>
      <c r="BI135" s="231">
        <f>IF(N135="nulová",J135,0)</f>
        <v>0</v>
      </c>
      <c r="BJ135" s="17" t="s">
        <v>84</v>
      </c>
      <c r="BK135" s="231">
        <f>ROUND(I135*H135,2)</f>
        <v>0</v>
      </c>
      <c r="BL135" s="17" t="s">
        <v>928</v>
      </c>
      <c r="BM135" s="230" t="s">
        <v>955</v>
      </c>
    </row>
    <row r="136" spans="1:65" s="2" customFormat="1" ht="16.5" customHeight="1">
      <c r="A136" s="38"/>
      <c r="B136" s="39"/>
      <c r="C136" s="219" t="s">
        <v>194</v>
      </c>
      <c r="D136" s="219" t="s">
        <v>154</v>
      </c>
      <c r="E136" s="220" t="s">
        <v>956</v>
      </c>
      <c r="F136" s="221" t="s">
        <v>957</v>
      </c>
      <c r="G136" s="222" t="s">
        <v>927</v>
      </c>
      <c r="H136" s="223">
        <v>1</v>
      </c>
      <c r="I136" s="224"/>
      <c r="J136" s="225">
        <f>ROUND(I136*H136,2)</f>
        <v>0</v>
      </c>
      <c r="K136" s="221" t="s">
        <v>158</v>
      </c>
      <c r="L136" s="44"/>
      <c r="M136" s="226" t="s">
        <v>1</v>
      </c>
      <c r="N136" s="227" t="s">
        <v>41</v>
      </c>
      <c r="O136" s="91"/>
      <c r="P136" s="228">
        <f>O136*H136</f>
        <v>0</v>
      </c>
      <c r="Q136" s="228">
        <v>0</v>
      </c>
      <c r="R136" s="228">
        <f>Q136*H136</f>
        <v>0</v>
      </c>
      <c r="S136" s="228">
        <v>0</v>
      </c>
      <c r="T136" s="229">
        <f>S136*H136</f>
        <v>0</v>
      </c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R136" s="230" t="s">
        <v>928</v>
      </c>
      <c r="AT136" s="230" t="s">
        <v>154</v>
      </c>
      <c r="AU136" s="230" t="s">
        <v>86</v>
      </c>
      <c r="AY136" s="17" t="s">
        <v>152</v>
      </c>
      <c r="BE136" s="231">
        <f>IF(N136="základní",J136,0)</f>
        <v>0</v>
      </c>
      <c r="BF136" s="231">
        <f>IF(N136="snížená",J136,0)</f>
        <v>0</v>
      </c>
      <c r="BG136" s="231">
        <f>IF(N136="zákl. přenesená",J136,0)</f>
        <v>0</v>
      </c>
      <c r="BH136" s="231">
        <f>IF(N136="sníž. přenesená",J136,0)</f>
        <v>0</v>
      </c>
      <c r="BI136" s="231">
        <f>IF(N136="nulová",J136,0)</f>
        <v>0</v>
      </c>
      <c r="BJ136" s="17" t="s">
        <v>84</v>
      </c>
      <c r="BK136" s="231">
        <f>ROUND(I136*H136,2)</f>
        <v>0</v>
      </c>
      <c r="BL136" s="17" t="s">
        <v>928</v>
      </c>
      <c r="BM136" s="230" t="s">
        <v>958</v>
      </c>
    </row>
    <row r="137" spans="1:65" s="2" customFormat="1" ht="16.5" customHeight="1">
      <c r="A137" s="38"/>
      <c r="B137" s="39"/>
      <c r="C137" s="219" t="s">
        <v>198</v>
      </c>
      <c r="D137" s="219" t="s">
        <v>154</v>
      </c>
      <c r="E137" s="220" t="s">
        <v>959</v>
      </c>
      <c r="F137" s="221" t="s">
        <v>960</v>
      </c>
      <c r="G137" s="222" t="s">
        <v>927</v>
      </c>
      <c r="H137" s="223">
        <v>1</v>
      </c>
      <c r="I137" s="224"/>
      <c r="J137" s="225">
        <f>ROUND(I137*H137,2)</f>
        <v>0</v>
      </c>
      <c r="K137" s="221" t="s">
        <v>158</v>
      </c>
      <c r="L137" s="44"/>
      <c r="M137" s="226" t="s">
        <v>1</v>
      </c>
      <c r="N137" s="227" t="s">
        <v>41</v>
      </c>
      <c r="O137" s="91"/>
      <c r="P137" s="228">
        <f>O137*H137</f>
        <v>0</v>
      </c>
      <c r="Q137" s="228">
        <v>0</v>
      </c>
      <c r="R137" s="228">
        <f>Q137*H137</f>
        <v>0</v>
      </c>
      <c r="S137" s="228">
        <v>0</v>
      </c>
      <c r="T137" s="229">
        <f>S137*H137</f>
        <v>0</v>
      </c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R137" s="230" t="s">
        <v>928</v>
      </c>
      <c r="AT137" s="230" t="s">
        <v>154</v>
      </c>
      <c r="AU137" s="230" t="s">
        <v>86</v>
      </c>
      <c r="AY137" s="17" t="s">
        <v>152</v>
      </c>
      <c r="BE137" s="231">
        <f>IF(N137="základní",J137,0)</f>
        <v>0</v>
      </c>
      <c r="BF137" s="231">
        <f>IF(N137="snížená",J137,0)</f>
        <v>0</v>
      </c>
      <c r="BG137" s="231">
        <f>IF(N137="zákl. přenesená",J137,0)</f>
        <v>0</v>
      </c>
      <c r="BH137" s="231">
        <f>IF(N137="sníž. přenesená",J137,0)</f>
        <v>0</v>
      </c>
      <c r="BI137" s="231">
        <f>IF(N137="nulová",J137,0)</f>
        <v>0</v>
      </c>
      <c r="BJ137" s="17" t="s">
        <v>84</v>
      </c>
      <c r="BK137" s="231">
        <f>ROUND(I137*H137,2)</f>
        <v>0</v>
      </c>
      <c r="BL137" s="17" t="s">
        <v>928</v>
      </c>
      <c r="BM137" s="230" t="s">
        <v>961</v>
      </c>
    </row>
    <row r="138" spans="1:65" s="2" customFormat="1" ht="16.5" customHeight="1">
      <c r="A138" s="38"/>
      <c r="B138" s="39"/>
      <c r="C138" s="219" t="s">
        <v>8</v>
      </c>
      <c r="D138" s="219" t="s">
        <v>154</v>
      </c>
      <c r="E138" s="220" t="s">
        <v>962</v>
      </c>
      <c r="F138" s="221" t="s">
        <v>963</v>
      </c>
      <c r="G138" s="222" t="s">
        <v>927</v>
      </c>
      <c r="H138" s="223">
        <v>1</v>
      </c>
      <c r="I138" s="224"/>
      <c r="J138" s="225">
        <f>ROUND(I138*H138,2)</f>
        <v>0</v>
      </c>
      <c r="K138" s="221" t="s">
        <v>1</v>
      </c>
      <c r="L138" s="44"/>
      <c r="M138" s="226" t="s">
        <v>1</v>
      </c>
      <c r="N138" s="227" t="s">
        <v>41</v>
      </c>
      <c r="O138" s="91"/>
      <c r="P138" s="228">
        <f>O138*H138</f>
        <v>0</v>
      </c>
      <c r="Q138" s="228">
        <v>0</v>
      </c>
      <c r="R138" s="228">
        <f>Q138*H138</f>
        <v>0</v>
      </c>
      <c r="S138" s="228">
        <v>0</v>
      </c>
      <c r="T138" s="229">
        <f>S138*H138</f>
        <v>0</v>
      </c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R138" s="230" t="s">
        <v>928</v>
      </c>
      <c r="AT138" s="230" t="s">
        <v>154</v>
      </c>
      <c r="AU138" s="230" t="s">
        <v>86</v>
      </c>
      <c r="AY138" s="17" t="s">
        <v>152</v>
      </c>
      <c r="BE138" s="231">
        <f>IF(N138="základní",J138,0)</f>
        <v>0</v>
      </c>
      <c r="BF138" s="231">
        <f>IF(N138="snížená",J138,0)</f>
        <v>0</v>
      </c>
      <c r="BG138" s="231">
        <f>IF(N138="zákl. přenesená",J138,0)</f>
        <v>0</v>
      </c>
      <c r="BH138" s="231">
        <f>IF(N138="sníž. přenesená",J138,0)</f>
        <v>0</v>
      </c>
      <c r="BI138" s="231">
        <f>IF(N138="nulová",J138,0)</f>
        <v>0</v>
      </c>
      <c r="BJ138" s="17" t="s">
        <v>84</v>
      </c>
      <c r="BK138" s="231">
        <f>ROUND(I138*H138,2)</f>
        <v>0</v>
      </c>
      <c r="BL138" s="17" t="s">
        <v>928</v>
      </c>
      <c r="BM138" s="230" t="s">
        <v>964</v>
      </c>
    </row>
    <row r="139" spans="1:65" s="2" customFormat="1" ht="44.25" customHeight="1">
      <c r="A139" s="38"/>
      <c r="B139" s="39"/>
      <c r="C139" s="219" t="s">
        <v>206</v>
      </c>
      <c r="D139" s="219" t="s">
        <v>154</v>
      </c>
      <c r="E139" s="220" t="s">
        <v>965</v>
      </c>
      <c r="F139" s="221" t="s">
        <v>966</v>
      </c>
      <c r="G139" s="222" t="s">
        <v>927</v>
      </c>
      <c r="H139" s="223">
        <v>1</v>
      </c>
      <c r="I139" s="224"/>
      <c r="J139" s="225">
        <f>ROUND(I139*H139,2)</f>
        <v>0</v>
      </c>
      <c r="K139" s="221" t="s">
        <v>158</v>
      </c>
      <c r="L139" s="44"/>
      <c r="M139" s="226" t="s">
        <v>1</v>
      </c>
      <c r="N139" s="227" t="s">
        <v>41</v>
      </c>
      <c r="O139" s="91"/>
      <c r="P139" s="228">
        <f>O139*H139</f>
        <v>0</v>
      </c>
      <c r="Q139" s="228">
        <v>0</v>
      </c>
      <c r="R139" s="228">
        <f>Q139*H139</f>
        <v>0</v>
      </c>
      <c r="S139" s="228">
        <v>0</v>
      </c>
      <c r="T139" s="229">
        <f>S139*H139</f>
        <v>0</v>
      </c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R139" s="230" t="s">
        <v>928</v>
      </c>
      <c r="AT139" s="230" t="s">
        <v>154</v>
      </c>
      <c r="AU139" s="230" t="s">
        <v>86</v>
      </c>
      <c r="AY139" s="17" t="s">
        <v>152</v>
      </c>
      <c r="BE139" s="231">
        <f>IF(N139="základní",J139,0)</f>
        <v>0</v>
      </c>
      <c r="BF139" s="231">
        <f>IF(N139="snížená",J139,0)</f>
        <v>0</v>
      </c>
      <c r="BG139" s="231">
        <f>IF(N139="zákl. přenesená",J139,0)</f>
        <v>0</v>
      </c>
      <c r="BH139" s="231">
        <f>IF(N139="sníž. přenesená",J139,0)</f>
        <v>0</v>
      </c>
      <c r="BI139" s="231">
        <f>IF(N139="nulová",J139,0)</f>
        <v>0</v>
      </c>
      <c r="BJ139" s="17" t="s">
        <v>84</v>
      </c>
      <c r="BK139" s="231">
        <f>ROUND(I139*H139,2)</f>
        <v>0</v>
      </c>
      <c r="BL139" s="17" t="s">
        <v>928</v>
      </c>
      <c r="BM139" s="230" t="s">
        <v>967</v>
      </c>
    </row>
    <row r="140" spans="1:65" s="2" customFormat="1" ht="16.5" customHeight="1">
      <c r="A140" s="38"/>
      <c r="B140" s="39"/>
      <c r="C140" s="219" t="s">
        <v>211</v>
      </c>
      <c r="D140" s="219" t="s">
        <v>154</v>
      </c>
      <c r="E140" s="220" t="s">
        <v>968</v>
      </c>
      <c r="F140" s="221" t="s">
        <v>969</v>
      </c>
      <c r="G140" s="222" t="s">
        <v>927</v>
      </c>
      <c r="H140" s="223">
        <v>1</v>
      </c>
      <c r="I140" s="224"/>
      <c r="J140" s="225">
        <f>ROUND(I140*H140,2)</f>
        <v>0</v>
      </c>
      <c r="K140" s="221" t="s">
        <v>158</v>
      </c>
      <c r="L140" s="44"/>
      <c r="M140" s="226" t="s">
        <v>1</v>
      </c>
      <c r="N140" s="227" t="s">
        <v>41</v>
      </c>
      <c r="O140" s="91"/>
      <c r="P140" s="228">
        <f>O140*H140</f>
        <v>0</v>
      </c>
      <c r="Q140" s="228">
        <v>0</v>
      </c>
      <c r="R140" s="228">
        <f>Q140*H140</f>
        <v>0</v>
      </c>
      <c r="S140" s="228">
        <v>0</v>
      </c>
      <c r="T140" s="229">
        <f>S140*H140</f>
        <v>0</v>
      </c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R140" s="230" t="s">
        <v>928</v>
      </c>
      <c r="AT140" s="230" t="s">
        <v>154</v>
      </c>
      <c r="AU140" s="230" t="s">
        <v>86</v>
      </c>
      <c r="AY140" s="17" t="s">
        <v>152</v>
      </c>
      <c r="BE140" s="231">
        <f>IF(N140="základní",J140,0)</f>
        <v>0</v>
      </c>
      <c r="BF140" s="231">
        <f>IF(N140="snížená",J140,0)</f>
        <v>0</v>
      </c>
      <c r="BG140" s="231">
        <f>IF(N140="zákl. přenesená",J140,0)</f>
        <v>0</v>
      </c>
      <c r="BH140" s="231">
        <f>IF(N140="sníž. přenesená",J140,0)</f>
        <v>0</v>
      </c>
      <c r="BI140" s="231">
        <f>IF(N140="nulová",J140,0)</f>
        <v>0</v>
      </c>
      <c r="BJ140" s="17" t="s">
        <v>84</v>
      </c>
      <c r="BK140" s="231">
        <f>ROUND(I140*H140,2)</f>
        <v>0</v>
      </c>
      <c r="BL140" s="17" t="s">
        <v>928</v>
      </c>
      <c r="BM140" s="230" t="s">
        <v>970</v>
      </c>
    </row>
    <row r="141" spans="1:65" s="2" customFormat="1" ht="24.15" customHeight="1">
      <c r="A141" s="38"/>
      <c r="B141" s="39"/>
      <c r="C141" s="219" t="s">
        <v>218</v>
      </c>
      <c r="D141" s="219" t="s">
        <v>154</v>
      </c>
      <c r="E141" s="220" t="s">
        <v>971</v>
      </c>
      <c r="F141" s="221" t="s">
        <v>972</v>
      </c>
      <c r="G141" s="222" t="s">
        <v>927</v>
      </c>
      <c r="H141" s="223">
        <v>1</v>
      </c>
      <c r="I141" s="224"/>
      <c r="J141" s="225">
        <f>ROUND(I141*H141,2)</f>
        <v>0</v>
      </c>
      <c r="K141" s="221" t="s">
        <v>1</v>
      </c>
      <c r="L141" s="44"/>
      <c r="M141" s="226" t="s">
        <v>1</v>
      </c>
      <c r="N141" s="227" t="s">
        <v>41</v>
      </c>
      <c r="O141" s="91"/>
      <c r="P141" s="228">
        <f>O141*H141</f>
        <v>0</v>
      </c>
      <c r="Q141" s="228">
        <v>0</v>
      </c>
      <c r="R141" s="228">
        <f>Q141*H141</f>
        <v>0</v>
      </c>
      <c r="S141" s="228">
        <v>0</v>
      </c>
      <c r="T141" s="229">
        <f>S141*H141</f>
        <v>0</v>
      </c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R141" s="230" t="s">
        <v>928</v>
      </c>
      <c r="AT141" s="230" t="s">
        <v>154</v>
      </c>
      <c r="AU141" s="230" t="s">
        <v>86</v>
      </c>
      <c r="AY141" s="17" t="s">
        <v>152</v>
      </c>
      <c r="BE141" s="231">
        <f>IF(N141="základní",J141,0)</f>
        <v>0</v>
      </c>
      <c r="BF141" s="231">
        <f>IF(N141="snížená",J141,0)</f>
        <v>0</v>
      </c>
      <c r="BG141" s="231">
        <f>IF(N141="zákl. přenesená",J141,0)</f>
        <v>0</v>
      </c>
      <c r="BH141" s="231">
        <f>IF(N141="sníž. přenesená",J141,0)</f>
        <v>0</v>
      </c>
      <c r="BI141" s="231">
        <f>IF(N141="nulová",J141,0)</f>
        <v>0</v>
      </c>
      <c r="BJ141" s="17" t="s">
        <v>84</v>
      </c>
      <c r="BK141" s="231">
        <f>ROUND(I141*H141,2)</f>
        <v>0</v>
      </c>
      <c r="BL141" s="17" t="s">
        <v>928</v>
      </c>
      <c r="BM141" s="230" t="s">
        <v>973</v>
      </c>
    </row>
    <row r="142" spans="1:65" s="2" customFormat="1" ht="16.5" customHeight="1">
      <c r="A142" s="38"/>
      <c r="B142" s="39"/>
      <c r="C142" s="219" t="s">
        <v>226</v>
      </c>
      <c r="D142" s="219" t="s">
        <v>154</v>
      </c>
      <c r="E142" s="220" t="s">
        <v>974</v>
      </c>
      <c r="F142" s="221" t="s">
        <v>975</v>
      </c>
      <c r="G142" s="222" t="s">
        <v>927</v>
      </c>
      <c r="H142" s="223">
        <v>1</v>
      </c>
      <c r="I142" s="224"/>
      <c r="J142" s="225">
        <f>ROUND(I142*H142,2)</f>
        <v>0</v>
      </c>
      <c r="K142" s="221" t="s">
        <v>1</v>
      </c>
      <c r="L142" s="44"/>
      <c r="M142" s="226" t="s">
        <v>1</v>
      </c>
      <c r="N142" s="227" t="s">
        <v>41</v>
      </c>
      <c r="O142" s="91"/>
      <c r="P142" s="228">
        <f>O142*H142</f>
        <v>0</v>
      </c>
      <c r="Q142" s="228">
        <v>0</v>
      </c>
      <c r="R142" s="228">
        <f>Q142*H142</f>
        <v>0</v>
      </c>
      <c r="S142" s="228">
        <v>0</v>
      </c>
      <c r="T142" s="229">
        <f>S142*H142</f>
        <v>0</v>
      </c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R142" s="230" t="s">
        <v>928</v>
      </c>
      <c r="AT142" s="230" t="s">
        <v>154</v>
      </c>
      <c r="AU142" s="230" t="s">
        <v>86</v>
      </c>
      <c r="AY142" s="17" t="s">
        <v>152</v>
      </c>
      <c r="BE142" s="231">
        <f>IF(N142="základní",J142,0)</f>
        <v>0</v>
      </c>
      <c r="BF142" s="231">
        <f>IF(N142="snížená",J142,0)</f>
        <v>0</v>
      </c>
      <c r="BG142" s="231">
        <f>IF(N142="zákl. přenesená",J142,0)</f>
        <v>0</v>
      </c>
      <c r="BH142" s="231">
        <f>IF(N142="sníž. přenesená",J142,0)</f>
        <v>0</v>
      </c>
      <c r="BI142" s="231">
        <f>IF(N142="nulová",J142,0)</f>
        <v>0</v>
      </c>
      <c r="BJ142" s="17" t="s">
        <v>84</v>
      </c>
      <c r="BK142" s="231">
        <f>ROUND(I142*H142,2)</f>
        <v>0</v>
      </c>
      <c r="BL142" s="17" t="s">
        <v>928</v>
      </c>
      <c r="BM142" s="230" t="s">
        <v>976</v>
      </c>
    </row>
    <row r="143" spans="1:63" s="12" customFormat="1" ht="22.8" customHeight="1">
      <c r="A143" s="12"/>
      <c r="B143" s="203"/>
      <c r="C143" s="204"/>
      <c r="D143" s="205" t="s">
        <v>75</v>
      </c>
      <c r="E143" s="217" t="s">
        <v>977</v>
      </c>
      <c r="F143" s="217" t="s">
        <v>978</v>
      </c>
      <c r="G143" s="204"/>
      <c r="H143" s="204"/>
      <c r="I143" s="207"/>
      <c r="J143" s="218">
        <f>BK143</f>
        <v>0</v>
      </c>
      <c r="K143" s="204"/>
      <c r="L143" s="209"/>
      <c r="M143" s="210"/>
      <c r="N143" s="211"/>
      <c r="O143" s="211"/>
      <c r="P143" s="212">
        <f>SUM(P144:P145)</f>
        <v>0</v>
      </c>
      <c r="Q143" s="211"/>
      <c r="R143" s="212">
        <f>SUM(R144:R145)</f>
        <v>0</v>
      </c>
      <c r="S143" s="211"/>
      <c r="T143" s="213">
        <f>SUM(T144:T145)</f>
        <v>0</v>
      </c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R143" s="214" t="s">
        <v>170</v>
      </c>
      <c r="AT143" s="215" t="s">
        <v>75</v>
      </c>
      <c r="AU143" s="215" t="s">
        <v>84</v>
      </c>
      <c r="AY143" s="214" t="s">
        <v>152</v>
      </c>
      <c r="BK143" s="216">
        <f>SUM(BK144:BK145)</f>
        <v>0</v>
      </c>
    </row>
    <row r="144" spans="1:65" s="2" customFormat="1" ht="16.5" customHeight="1">
      <c r="A144" s="38"/>
      <c r="B144" s="39"/>
      <c r="C144" s="219" t="s">
        <v>231</v>
      </c>
      <c r="D144" s="219" t="s">
        <v>154</v>
      </c>
      <c r="E144" s="220" t="s">
        <v>979</v>
      </c>
      <c r="F144" s="221" t="s">
        <v>980</v>
      </c>
      <c r="G144" s="222" t="s">
        <v>927</v>
      </c>
      <c r="H144" s="223">
        <v>1</v>
      </c>
      <c r="I144" s="224"/>
      <c r="J144" s="225">
        <f>ROUND(I144*H144,2)</f>
        <v>0</v>
      </c>
      <c r="K144" s="221" t="s">
        <v>158</v>
      </c>
      <c r="L144" s="44"/>
      <c r="M144" s="226" t="s">
        <v>1</v>
      </c>
      <c r="N144" s="227" t="s">
        <v>41</v>
      </c>
      <c r="O144" s="91"/>
      <c r="P144" s="228">
        <f>O144*H144</f>
        <v>0</v>
      </c>
      <c r="Q144" s="228">
        <v>0</v>
      </c>
      <c r="R144" s="228">
        <f>Q144*H144</f>
        <v>0</v>
      </c>
      <c r="S144" s="228">
        <v>0</v>
      </c>
      <c r="T144" s="229">
        <f>S144*H144</f>
        <v>0</v>
      </c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R144" s="230" t="s">
        <v>928</v>
      </c>
      <c r="AT144" s="230" t="s">
        <v>154</v>
      </c>
      <c r="AU144" s="230" t="s">
        <v>86</v>
      </c>
      <c r="AY144" s="17" t="s">
        <v>152</v>
      </c>
      <c r="BE144" s="231">
        <f>IF(N144="základní",J144,0)</f>
        <v>0</v>
      </c>
      <c r="BF144" s="231">
        <f>IF(N144="snížená",J144,0)</f>
        <v>0</v>
      </c>
      <c r="BG144" s="231">
        <f>IF(N144="zákl. přenesená",J144,0)</f>
        <v>0</v>
      </c>
      <c r="BH144" s="231">
        <f>IF(N144="sníž. přenesená",J144,0)</f>
        <v>0</v>
      </c>
      <c r="BI144" s="231">
        <f>IF(N144="nulová",J144,0)</f>
        <v>0</v>
      </c>
      <c r="BJ144" s="17" t="s">
        <v>84</v>
      </c>
      <c r="BK144" s="231">
        <f>ROUND(I144*H144,2)</f>
        <v>0</v>
      </c>
      <c r="BL144" s="17" t="s">
        <v>928</v>
      </c>
      <c r="BM144" s="230" t="s">
        <v>981</v>
      </c>
    </row>
    <row r="145" spans="1:65" s="2" customFormat="1" ht="49.05" customHeight="1">
      <c r="A145" s="38"/>
      <c r="B145" s="39"/>
      <c r="C145" s="219" t="s">
        <v>235</v>
      </c>
      <c r="D145" s="219" t="s">
        <v>154</v>
      </c>
      <c r="E145" s="220" t="s">
        <v>982</v>
      </c>
      <c r="F145" s="221" t="s">
        <v>983</v>
      </c>
      <c r="G145" s="222" t="s">
        <v>927</v>
      </c>
      <c r="H145" s="223">
        <v>1</v>
      </c>
      <c r="I145" s="224"/>
      <c r="J145" s="225">
        <f>ROUND(I145*H145,2)</f>
        <v>0</v>
      </c>
      <c r="K145" s="221" t="s">
        <v>1</v>
      </c>
      <c r="L145" s="44"/>
      <c r="M145" s="226" t="s">
        <v>1</v>
      </c>
      <c r="N145" s="227" t="s">
        <v>41</v>
      </c>
      <c r="O145" s="91"/>
      <c r="P145" s="228">
        <f>O145*H145</f>
        <v>0</v>
      </c>
      <c r="Q145" s="228">
        <v>0</v>
      </c>
      <c r="R145" s="228">
        <f>Q145*H145</f>
        <v>0</v>
      </c>
      <c r="S145" s="228">
        <v>0</v>
      </c>
      <c r="T145" s="229">
        <f>S145*H145</f>
        <v>0</v>
      </c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R145" s="230" t="s">
        <v>928</v>
      </c>
      <c r="AT145" s="230" t="s">
        <v>154</v>
      </c>
      <c r="AU145" s="230" t="s">
        <v>86</v>
      </c>
      <c r="AY145" s="17" t="s">
        <v>152</v>
      </c>
      <c r="BE145" s="231">
        <f>IF(N145="základní",J145,0)</f>
        <v>0</v>
      </c>
      <c r="BF145" s="231">
        <f>IF(N145="snížená",J145,0)</f>
        <v>0</v>
      </c>
      <c r="BG145" s="231">
        <f>IF(N145="zákl. přenesená",J145,0)</f>
        <v>0</v>
      </c>
      <c r="BH145" s="231">
        <f>IF(N145="sníž. přenesená",J145,0)</f>
        <v>0</v>
      </c>
      <c r="BI145" s="231">
        <f>IF(N145="nulová",J145,0)</f>
        <v>0</v>
      </c>
      <c r="BJ145" s="17" t="s">
        <v>84</v>
      </c>
      <c r="BK145" s="231">
        <f>ROUND(I145*H145,2)</f>
        <v>0</v>
      </c>
      <c r="BL145" s="17" t="s">
        <v>928</v>
      </c>
      <c r="BM145" s="230" t="s">
        <v>984</v>
      </c>
    </row>
    <row r="146" spans="1:63" s="12" customFormat="1" ht="22.8" customHeight="1">
      <c r="A146" s="12"/>
      <c r="B146" s="203"/>
      <c r="C146" s="204"/>
      <c r="D146" s="205" t="s">
        <v>75</v>
      </c>
      <c r="E146" s="217" t="s">
        <v>985</v>
      </c>
      <c r="F146" s="217" t="s">
        <v>986</v>
      </c>
      <c r="G146" s="204"/>
      <c r="H146" s="204"/>
      <c r="I146" s="207"/>
      <c r="J146" s="218">
        <f>BK146</f>
        <v>0</v>
      </c>
      <c r="K146" s="204"/>
      <c r="L146" s="209"/>
      <c r="M146" s="210"/>
      <c r="N146" s="211"/>
      <c r="O146" s="211"/>
      <c r="P146" s="212">
        <f>P147</f>
        <v>0</v>
      </c>
      <c r="Q146" s="211"/>
      <c r="R146" s="212">
        <f>R147</f>
        <v>0</v>
      </c>
      <c r="S146" s="211"/>
      <c r="T146" s="213">
        <f>T147</f>
        <v>0</v>
      </c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R146" s="214" t="s">
        <v>170</v>
      </c>
      <c r="AT146" s="215" t="s">
        <v>75</v>
      </c>
      <c r="AU146" s="215" t="s">
        <v>84</v>
      </c>
      <c r="AY146" s="214" t="s">
        <v>152</v>
      </c>
      <c r="BK146" s="216">
        <f>BK147</f>
        <v>0</v>
      </c>
    </row>
    <row r="147" spans="1:65" s="2" customFormat="1" ht="16.5" customHeight="1">
      <c r="A147" s="38"/>
      <c r="B147" s="39"/>
      <c r="C147" s="219" t="s">
        <v>240</v>
      </c>
      <c r="D147" s="219" t="s">
        <v>154</v>
      </c>
      <c r="E147" s="220" t="s">
        <v>987</v>
      </c>
      <c r="F147" s="221" t="s">
        <v>988</v>
      </c>
      <c r="G147" s="222" t="s">
        <v>927</v>
      </c>
      <c r="H147" s="223">
        <v>1</v>
      </c>
      <c r="I147" s="224"/>
      <c r="J147" s="225">
        <f>ROUND(I147*H147,2)</f>
        <v>0</v>
      </c>
      <c r="K147" s="221" t="s">
        <v>158</v>
      </c>
      <c r="L147" s="44"/>
      <c r="M147" s="226" t="s">
        <v>1</v>
      </c>
      <c r="N147" s="227" t="s">
        <v>41</v>
      </c>
      <c r="O147" s="91"/>
      <c r="P147" s="228">
        <f>O147*H147</f>
        <v>0</v>
      </c>
      <c r="Q147" s="228">
        <v>0</v>
      </c>
      <c r="R147" s="228">
        <f>Q147*H147</f>
        <v>0</v>
      </c>
      <c r="S147" s="228">
        <v>0</v>
      </c>
      <c r="T147" s="229">
        <f>S147*H147</f>
        <v>0</v>
      </c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R147" s="230" t="s">
        <v>928</v>
      </c>
      <c r="AT147" s="230" t="s">
        <v>154</v>
      </c>
      <c r="AU147" s="230" t="s">
        <v>86</v>
      </c>
      <c r="AY147" s="17" t="s">
        <v>152</v>
      </c>
      <c r="BE147" s="231">
        <f>IF(N147="základní",J147,0)</f>
        <v>0</v>
      </c>
      <c r="BF147" s="231">
        <f>IF(N147="snížená",J147,0)</f>
        <v>0</v>
      </c>
      <c r="BG147" s="231">
        <f>IF(N147="zákl. přenesená",J147,0)</f>
        <v>0</v>
      </c>
      <c r="BH147" s="231">
        <f>IF(N147="sníž. přenesená",J147,0)</f>
        <v>0</v>
      </c>
      <c r="BI147" s="231">
        <f>IF(N147="nulová",J147,0)</f>
        <v>0</v>
      </c>
      <c r="BJ147" s="17" t="s">
        <v>84</v>
      </c>
      <c r="BK147" s="231">
        <f>ROUND(I147*H147,2)</f>
        <v>0</v>
      </c>
      <c r="BL147" s="17" t="s">
        <v>928</v>
      </c>
      <c r="BM147" s="230" t="s">
        <v>989</v>
      </c>
    </row>
    <row r="148" spans="1:63" s="12" customFormat="1" ht="22.8" customHeight="1">
      <c r="A148" s="12"/>
      <c r="B148" s="203"/>
      <c r="C148" s="204"/>
      <c r="D148" s="205" t="s">
        <v>75</v>
      </c>
      <c r="E148" s="217" t="s">
        <v>990</v>
      </c>
      <c r="F148" s="217" t="s">
        <v>991</v>
      </c>
      <c r="G148" s="204"/>
      <c r="H148" s="204"/>
      <c r="I148" s="207"/>
      <c r="J148" s="218">
        <f>BK148</f>
        <v>0</v>
      </c>
      <c r="K148" s="204"/>
      <c r="L148" s="209"/>
      <c r="M148" s="210"/>
      <c r="N148" s="211"/>
      <c r="O148" s="211"/>
      <c r="P148" s="212">
        <f>P149</f>
        <v>0</v>
      </c>
      <c r="Q148" s="211"/>
      <c r="R148" s="212">
        <f>R149</f>
        <v>0</v>
      </c>
      <c r="S148" s="211"/>
      <c r="T148" s="213">
        <f>T149</f>
        <v>0</v>
      </c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R148" s="214" t="s">
        <v>170</v>
      </c>
      <c r="AT148" s="215" t="s">
        <v>75</v>
      </c>
      <c r="AU148" s="215" t="s">
        <v>84</v>
      </c>
      <c r="AY148" s="214" t="s">
        <v>152</v>
      </c>
      <c r="BK148" s="216">
        <f>BK149</f>
        <v>0</v>
      </c>
    </row>
    <row r="149" spans="1:65" s="2" customFormat="1" ht="62.7" customHeight="1">
      <c r="A149" s="38"/>
      <c r="B149" s="39"/>
      <c r="C149" s="219" t="s">
        <v>96</v>
      </c>
      <c r="D149" s="219" t="s">
        <v>154</v>
      </c>
      <c r="E149" s="220" t="s">
        <v>992</v>
      </c>
      <c r="F149" s="221" t="s">
        <v>993</v>
      </c>
      <c r="G149" s="222" t="s">
        <v>927</v>
      </c>
      <c r="H149" s="223">
        <v>1</v>
      </c>
      <c r="I149" s="224"/>
      <c r="J149" s="225">
        <f>ROUND(I149*H149,2)</f>
        <v>0</v>
      </c>
      <c r="K149" s="221" t="s">
        <v>158</v>
      </c>
      <c r="L149" s="44"/>
      <c r="M149" s="226" t="s">
        <v>1</v>
      </c>
      <c r="N149" s="227" t="s">
        <v>41</v>
      </c>
      <c r="O149" s="91"/>
      <c r="P149" s="228">
        <f>O149*H149</f>
        <v>0</v>
      </c>
      <c r="Q149" s="228">
        <v>0</v>
      </c>
      <c r="R149" s="228">
        <f>Q149*H149</f>
        <v>0</v>
      </c>
      <c r="S149" s="228">
        <v>0</v>
      </c>
      <c r="T149" s="229">
        <f>S149*H149</f>
        <v>0</v>
      </c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R149" s="230" t="s">
        <v>928</v>
      </c>
      <c r="AT149" s="230" t="s">
        <v>154</v>
      </c>
      <c r="AU149" s="230" t="s">
        <v>86</v>
      </c>
      <c r="AY149" s="17" t="s">
        <v>152</v>
      </c>
      <c r="BE149" s="231">
        <f>IF(N149="základní",J149,0)</f>
        <v>0</v>
      </c>
      <c r="BF149" s="231">
        <f>IF(N149="snížená",J149,0)</f>
        <v>0</v>
      </c>
      <c r="BG149" s="231">
        <f>IF(N149="zákl. přenesená",J149,0)</f>
        <v>0</v>
      </c>
      <c r="BH149" s="231">
        <f>IF(N149="sníž. přenesená",J149,0)</f>
        <v>0</v>
      </c>
      <c r="BI149" s="231">
        <f>IF(N149="nulová",J149,0)</f>
        <v>0</v>
      </c>
      <c r="BJ149" s="17" t="s">
        <v>84</v>
      </c>
      <c r="BK149" s="231">
        <f>ROUND(I149*H149,2)</f>
        <v>0</v>
      </c>
      <c r="BL149" s="17" t="s">
        <v>928</v>
      </c>
      <c r="BM149" s="230" t="s">
        <v>994</v>
      </c>
    </row>
    <row r="150" spans="1:63" s="12" customFormat="1" ht="22.8" customHeight="1">
      <c r="A150" s="12"/>
      <c r="B150" s="203"/>
      <c r="C150" s="204"/>
      <c r="D150" s="205" t="s">
        <v>75</v>
      </c>
      <c r="E150" s="217" t="s">
        <v>995</v>
      </c>
      <c r="F150" s="217" t="s">
        <v>996</v>
      </c>
      <c r="G150" s="204"/>
      <c r="H150" s="204"/>
      <c r="I150" s="207"/>
      <c r="J150" s="218">
        <f>BK150</f>
        <v>0</v>
      </c>
      <c r="K150" s="204"/>
      <c r="L150" s="209"/>
      <c r="M150" s="210"/>
      <c r="N150" s="211"/>
      <c r="O150" s="211"/>
      <c r="P150" s="212">
        <f>SUM(P151:P153)</f>
        <v>0</v>
      </c>
      <c r="Q150" s="211"/>
      <c r="R150" s="212">
        <f>SUM(R151:R153)</f>
        <v>0</v>
      </c>
      <c r="S150" s="211"/>
      <c r="T150" s="213">
        <f>SUM(T151:T153)</f>
        <v>0</v>
      </c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R150" s="214" t="s">
        <v>170</v>
      </c>
      <c r="AT150" s="215" t="s">
        <v>75</v>
      </c>
      <c r="AU150" s="215" t="s">
        <v>84</v>
      </c>
      <c r="AY150" s="214" t="s">
        <v>152</v>
      </c>
      <c r="BK150" s="216">
        <f>SUM(BK151:BK153)</f>
        <v>0</v>
      </c>
    </row>
    <row r="151" spans="1:65" s="2" customFormat="1" ht="44.25" customHeight="1">
      <c r="A151" s="38"/>
      <c r="B151" s="39"/>
      <c r="C151" s="219" t="s">
        <v>7</v>
      </c>
      <c r="D151" s="219" t="s">
        <v>154</v>
      </c>
      <c r="E151" s="220" t="s">
        <v>997</v>
      </c>
      <c r="F151" s="221" t="s">
        <v>998</v>
      </c>
      <c r="G151" s="222" t="s">
        <v>927</v>
      </c>
      <c r="H151" s="223">
        <v>1</v>
      </c>
      <c r="I151" s="224"/>
      <c r="J151" s="225">
        <f>ROUND(I151*H151,2)</f>
        <v>0</v>
      </c>
      <c r="K151" s="221" t="s">
        <v>1</v>
      </c>
      <c r="L151" s="44"/>
      <c r="M151" s="226" t="s">
        <v>1</v>
      </c>
      <c r="N151" s="227" t="s">
        <v>41</v>
      </c>
      <c r="O151" s="91"/>
      <c r="P151" s="228">
        <f>O151*H151</f>
        <v>0</v>
      </c>
      <c r="Q151" s="228">
        <v>0</v>
      </c>
      <c r="R151" s="228">
        <f>Q151*H151</f>
        <v>0</v>
      </c>
      <c r="S151" s="228">
        <v>0</v>
      </c>
      <c r="T151" s="229">
        <f>S151*H151</f>
        <v>0</v>
      </c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R151" s="230" t="s">
        <v>928</v>
      </c>
      <c r="AT151" s="230" t="s">
        <v>154</v>
      </c>
      <c r="AU151" s="230" t="s">
        <v>86</v>
      </c>
      <c r="AY151" s="17" t="s">
        <v>152</v>
      </c>
      <c r="BE151" s="231">
        <f>IF(N151="základní",J151,0)</f>
        <v>0</v>
      </c>
      <c r="BF151" s="231">
        <f>IF(N151="snížená",J151,0)</f>
        <v>0</v>
      </c>
      <c r="BG151" s="231">
        <f>IF(N151="zákl. přenesená",J151,0)</f>
        <v>0</v>
      </c>
      <c r="BH151" s="231">
        <f>IF(N151="sníž. přenesená",J151,0)</f>
        <v>0</v>
      </c>
      <c r="BI151" s="231">
        <f>IF(N151="nulová",J151,0)</f>
        <v>0</v>
      </c>
      <c r="BJ151" s="17" t="s">
        <v>84</v>
      </c>
      <c r="BK151" s="231">
        <f>ROUND(I151*H151,2)</f>
        <v>0</v>
      </c>
      <c r="BL151" s="17" t="s">
        <v>928</v>
      </c>
      <c r="BM151" s="230" t="s">
        <v>999</v>
      </c>
    </row>
    <row r="152" spans="1:65" s="2" customFormat="1" ht="24.15" customHeight="1">
      <c r="A152" s="38"/>
      <c r="B152" s="39"/>
      <c r="C152" s="219" t="s">
        <v>257</v>
      </c>
      <c r="D152" s="219" t="s">
        <v>154</v>
      </c>
      <c r="E152" s="220" t="s">
        <v>1000</v>
      </c>
      <c r="F152" s="221" t="s">
        <v>1001</v>
      </c>
      <c r="G152" s="222" t="s">
        <v>927</v>
      </c>
      <c r="H152" s="223">
        <v>1</v>
      </c>
      <c r="I152" s="224"/>
      <c r="J152" s="225">
        <f>ROUND(I152*H152,2)</f>
        <v>0</v>
      </c>
      <c r="K152" s="221" t="s">
        <v>1</v>
      </c>
      <c r="L152" s="44"/>
      <c r="M152" s="226" t="s">
        <v>1</v>
      </c>
      <c r="N152" s="227" t="s">
        <v>41</v>
      </c>
      <c r="O152" s="91"/>
      <c r="P152" s="228">
        <f>O152*H152</f>
        <v>0</v>
      </c>
      <c r="Q152" s="228">
        <v>0</v>
      </c>
      <c r="R152" s="228">
        <f>Q152*H152</f>
        <v>0</v>
      </c>
      <c r="S152" s="228">
        <v>0</v>
      </c>
      <c r="T152" s="229">
        <f>S152*H152</f>
        <v>0</v>
      </c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R152" s="230" t="s">
        <v>928</v>
      </c>
      <c r="AT152" s="230" t="s">
        <v>154</v>
      </c>
      <c r="AU152" s="230" t="s">
        <v>86</v>
      </c>
      <c r="AY152" s="17" t="s">
        <v>152</v>
      </c>
      <c r="BE152" s="231">
        <f>IF(N152="základní",J152,0)</f>
        <v>0</v>
      </c>
      <c r="BF152" s="231">
        <f>IF(N152="snížená",J152,0)</f>
        <v>0</v>
      </c>
      <c r="BG152" s="231">
        <f>IF(N152="zákl. přenesená",J152,0)</f>
        <v>0</v>
      </c>
      <c r="BH152" s="231">
        <f>IF(N152="sníž. přenesená",J152,0)</f>
        <v>0</v>
      </c>
      <c r="BI152" s="231">
        <f>IF(N152="nulová",J152,0)</f>
        <v>0</v>
      </c>
      <c r="BJ152" s="17" t="s">
        <v>84</v>
      </c>
      <c r="BK152" s="231">
        <f>ROUND(I152*H152,2)</f>
        <v>0</v>
      </c>
      <c r="BL152" s="17" t="s">
        <v>928</v>
      </c>
      <c r="BM152" s="230" t="s">
        <v>1002</v>
      </c>
    </row>
    <row r="153" spans="1:65" s="2" customFormat="1" ht="24.15" customHeight="1">
      <c r="A153" s="38"/>
      <c r="B153" s="39"/>
      <c r="C153" s="219" t="s">
        <v>262</v>
      </c>
      <c r="D153" s="219" t="s">
        <v>154</v>
      </c>
      <c r="E153" s="220" t="s">
        <v>1003</v>
      </c>
      <c r="F153" s="221" t="s">
        <v>1004</v>
      </c>
      <c r="G153" s="222" t="s">
        <v>927</v>
      </c>
      <c r="H153" s="223">
        <v>1</v>
      </c>
      <c r="I153" s="224"/>
      <c r="J153" s="225">
        <f>ROUND(I153*H153,2)</f>
        <v>0</v>
      </c>
      <c r="K153" s="221" t="s">
        <v>1</v>
      </c>
      <c r="L153" s="44"/>
      <c r="M153" s="275" t="s">
        <v>1</v>
      </c>
      <c r="N153" s="276" t="s">
        <v>41</v>
      </c>
      <c r="O153" s="277"/>
      <c r="P153" s="278">
        <f>O153*H153</f>
        <v>0</v>
      </c>
      <c r="Q153" s="278">
        <v>0</v>
      </c>
      <c r="R153" s="278">
        <f>Q153*H153</f>
        <v>0</v>
      </c>
      <c r="S153" s="278">
        <v>0</v>
      </c>
      <c r="T153" s="279">
        <f>S153*H153</f>
        <v>0</v>
      </c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R153" s="230" t="s">
        <v>928</v>
      </c>
      <c r="AT153" s="230" t="s">
        <v>154</v>
      </c>
      <c r="AU153" s="230" t="s">
        <v>86</v>
      </c>
      <c r="AY153" s="17" t="s">
        <v>152</v>
      </c>
      <c r="BE153" s="231">
        <f>IF(N153="základní",J153,0)</f>
        <v>0</v>
      </c>
      <c r="BF153" s="231">
        <f>IF(N153="snížená",J153,0)</f>
        <v>0</v>
      </c>
      <c r="BG153" s="231">
        <f>IF(N153="zákl. přenesená",J153,0)</f>
        <v>0</v>
      </c>
      <c r="BH153" s="231">
        <f>IF(N153="sníž. přenesená",J153,0)</f>
        <v>0</v>
      </c>
      <c r="BI153" s="231">
        <f>IF(N153="nulová",J153,0)</f>
        <v>0</v>
      </c>
      <c r="BJ153" s="17" t="s">
        <v>84</v>
      </c>
      <c r="BK153" s="231">
        <f>ROUND(I153*H153,2)</f>
        <v>0</v>
      </c>
      <c r="BL153" s="17" t="s">
        <v>928</v>
      </c>
      <c r="BM153" s="230" t="s">
        <v>1005</v>
      </c>
    </row>
    <row r="154" spans="1:31" s="2" customFormat="1" ht="6.95" customHeight="1">
      <c r="A154" s="38"/>
      <c r="B154" s="66"/>
      <c r="C154" s="67"/>
      <c r="D154" s="67"/>
      <c r="E154" s="67"/>
      <c r="F154" s="67"/>
      <c r="G154" s="67"/>
      <c r="H154" s="67"/>
      <c r="I154" s="67"/>
      <c r="J154" s="67"/>
      <c r="K154" s="67"/>
      <c r="L154" s="44"/>
      <c r="M154" s="38"/>
      <c r="O154" s="38"/>
      <c r="P154" s="38"/>
      <c r="Q154" s="38"/>
      <c r="R154" s="38"/>
      <c r="S154" s="38"/>
      <c r="T154" s="38"/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</row>
  </sheetData>
  <sheetProtection password="CC35" sheet="1" objects="1" scenarios="1" formatColumns="0" formatRows="0" autoFilter="0"/>
  <autoFilter ref="C122:K153"/>
  <mergeCells count="9">
    <mergeCell ref="E7:H7"/>
    <mergeCell ref="E9:H9"/>
    <mergeCell ref="E18:H18"/>
    <mergeCell ref="E27:H27"/>
    <mergeCell ref="E85:H85"/>
    <mergeCell ref="E87:H87"/>
    <mergeCell ref="E113:H113"/>
    <mergeCell ref="E115:H115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4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25.00390625" style="1" customWidth="1"/>
    <col min="4" max="4" width="75.8515625" style="1" customWidth="1"/>
    <col min="5" max="5" width="13.28125" style="1" customWidth="1"/>
    <col min="6" max="6" width="20.00390625" style="1" customWidth="1"/>
    <col min="7" max="7" width="1.7109375" style="1" customWidth="1"/>
    <col min="8" max="8" width="8.28125" style="1" customWidth="1"/>
  </cols>
  <sheetData>
    <row r="1" s="1" customFormat="1" ht="11.25" customHeight="1"/>
    <row r="2" s="1" customFormat="1" ht="36.95" customHeight="1"/>
    <row r="3" spans="2:8" s="1" customFormat="1" ht="6.95" customHeight="1">
      <c r="B3" s="137"/>
      <c r="C3" s="138"/>
      <c r="D3" s="138"/>
      <c r="E3" s="138"/>
      <c r="F3" s="138"/>
      <c r="G3" s="138"/>
      <c r="H3" s="20"/>
    </row>
    <row r="4" spans="2:8" s="1" customFormat="1" ht="24.95" customHeight="1">
      <c r="B4" s="20"/>
      <c r="C4" s="139" t="s">
        <v>1006</v>
      </c>
      <c r="H4" s="20"/>
    </row>
    <row r="5" spans="2:8" s="1" customFormat="1" ht="12" customHeight="1">
      <c r="B5" s="20"/>
      <c r="C5" s="281" t="s">
        <v>13</v>
      </c>
      <c r="D5" s="148" t="s">
        <v>14</v>
      </c>
      <c r="E5" s="1"/>
      <c r="F5" s="1"/>
      <c r="H5" s="20"/>
    </row>
    <row r="6" spans="2:8" s="1" customFormat="1" ht="36.95" customHeight="1">
      <c r="B6" s="20"/>
      <c r="C6" s="282" t="s">
        <v>16</v>
      </c>
      <c r="D6" s="283" t="s">
        <v>17</v>
      </c>
      <c r="E6" s="1"/>
      <c r="F6" s="1"/>
      <c r="H6" s="20"/>
    </row>
    <row r="7" spans="2:8" s="1" customFormat="1" ht="16.5" customHeight="1">
      <c r="B7" s="20"/>
      <c r="C7" s="141" t="s">
        <v>22</v>
      </c>
      <c r="D7" s="145" t="str">
        <f>'Rekapitulace stavby'!AN8</f>
        <v>25. 10. 2023</v>
      </c>
      <c r="H7" s="20"/>
    </row>
    <row r="8" spans="1:8" s="2" customFormat="1" ht="10.8" customHeight="1">
      <c r="A8" s="38"/>
      <c r="B8" s="44"/>
      <c r="C8" s="38"/>
      <c r="D8" s="38"/>
      <c r="E8" s="38"/>
      <c r="F8" s="38"/>
      <c r="G8" s="38"/>
      <c r="H8" s="44"/>
    </row>
    <row r="9" spans="1:8" s="11" customFormat="1" ht="29.25" customHeight="1">
      <c r="A9" s="192"/>
      <c r="B9" s="284"/>
      <c r="C9" s="285" t="s">
        <v>57</v>
      </c>
      <c r="D9" s="286" t="s">
        <v>58</v>
      </c>
      <c r="E9" s="286" t="s">
        <v>139</v>
      </c>
      <c r="F9" s="287" t="s">
        <v>1007</v>
      </c>
      <c r="G9" s="192"/>
      <c r="H9" s="284"/>
    </row>
    <row r="10" spans="1:8" s="2" customFormat="1" ht="26.4" customHeight="1">
      <c r="A10" s="38"/>
      <c r="B10" s="44"/>
      <c r="C10" s="288" t="s">
        <v>1008</v>
      </c>
      <c r="D10" s="288" t="s">
        <v>82</v>
      </c>
      <c r="E10" s="38"/>
      <c r="F10" s="38"/>
      <c r="G10" s="38"/>
      <c r="H10" s="44"/>
    </row>
    <row r="11" spans="1:8" s="2" customFormat="1" ht="16.8" customHeight="1">
      <c r="A11" s="38"/>
      <c r="B11" s="44"/>
      <c r="C11" s="289" t="s">
        <v>1009</v>
      </c>
      <c r="D11" s="290" t="s">
        <v>1</v>
      </c>
      <c r="E11" s="291" t="s">
        <v>1</v>
      </c>
      <c r="F11" s="292">
        <v>102</v>
      </c>
      <c r="G11" s="38"/>
      <c r="H11" s="44"/>
    </row>
    <row r="12" spans="1:8" s="2" customFormat="1" ht="16.8" customHeight="1">
      <c r="A12" s="38"/>
      <c r="B12" s="44"/>
      <c r="C12" s="289" t="s">
        <v>93</v>
      </c>
      <c r="D12" s="290" t="s">
        <v>1</v>
      </c>
      <c r="E12" s="291" t="s">
        <v>1</v>
      </c>
      <c r="F12" s="292">
        <v>65</v>
      </c>
      <c r="G12" s="38"/>
      <c r="H12" s="44"/>
    </row>
    <row r="13" spans="1:8" s="2" customFormat="1" ht="16.8" customHeight="1">
      <c r="A13" s="38"/>
      <c r="B13" s="44"/>
      <c r="C13" s="293" t="s">
        <v>93</v>
      </c>
      <c r="D13" s="293" t="s">
        <v>94</v>
      </c>
      <c r="E13" s="17" t="s">
        <v>1</v>
      </c>
      <c r="F13" s="294">
        <v>65</v>
      </c>
      <c r="G13" s="38"/>
      <c r="H13" s="44"/>
    </row>
    <row r="14" spans="1:8" s="2" customFormat="1" ht="16.8" customHeight="1">
      <c r="A14" s="38"/>
      <c r="B14" s="44"/>
      <c r="C14" s="295" t="s">
        <v>1010</v>
      </c>
      <c r="D14" s="38"/>
      <c r="E14" s="38"/>
      <c r="F14" s="38"/>
      <c r="G14" s="38"/>
      <c r="H14" s="44"/>
    </row>
    <row r="15" spans="1:8" s="2" customFormat="1" ht="12">
      <c r="A15" s="38"/>
      <c r="B15" s="44"/>
      <c r="C15" s="293" t="s">
        <v>207</v>
      </c>
      <c r="D15" s="293" t="s">
        <v>208</v>
      </c>
      <c r="E15" s="17" t="s">
        <v>209</v>
      </c>
      <c r="F15" s="294">
        <v>65</v>
      </c>
      <c r="G15" s="38"/>
      <c r="H15" s="44"/>
    </row>
    <row r="16" spans="1:8" s="2" customFormat="1" ht="12">
      <c r="A16" s="38"/>
      <c r="B16" s="44"/>
      <c r="C16" s="293" t="s">
        <v>252</v>
      </c>
      <c r="D16" s="293" t="s">
        <v>253</v>
      </c>
      <c r="E16" s="17" t="s">
        <v>209</v>
      </c>
      <c r="F16" s="294">
        <v>68.143</v>
      </c>
      <c r="G16" s="38"/>
      <c r="H16" s="44"/>
    </row>
    <row r="17" spans="1:8" s="2" customFormat="1" ht="16.8" customHeight="1">
      <c r="A17" s="38"/>
      <c r="B17" s="44"/>
      <c r="C17" s="289" t="s">
        <v>95</v>
      </c>
      <c r="D17" s="290" t="s">
        <v>1</v>
      </c>
      <c r="E17" s="291" t="s">
        <v>1</v>
      </c>
      <c r="F17" s="292">
        <v>20</v>
      </c>
      <c r="G17" s="38"/>
      <c r="H17" s="44"/>
    </row>
    <row r="18" spans="1:8" s="2" customFormat="1" ht="16.8" customHeight="1">
      <c r="A18" s="38"/>
      <c r="B18" s="44"/>
      <c r="C18" s="293" t="s">
        <v>95</v>
      </c>
      <c r="D18" s="293" t="s">
        <v>272</v>
      </c>
      <c r="E18" s="17" t="s">
        <v>1</v>
      </c>
      <c r="F18" s="294">
        <v>20</v>
      </c>
      <c r="G18" s="38"/>
      <c r="H18" s="44"/>
    </row>
    <row r="19" spans="1:8" s="2" customFormat="1" ht="16.8" customHeight="1">
      <c r="A19" s="38"/>
      <c r="B19" s="44"/>
      <c r="C19" s="295" t="s">
        <v>1010</v>
      </c>
      <c r="D19" s="38"/>
      <c r="E19" s="38"/>
      <c r="F19" s="38"/>
      <c r="G19" s="38"/>
      <c r="H19" s="44"/>
    </row>
    <row r="20" spans="1:8" s="2" customFormat="1" ht="16.8" customHeight="1">
      <c r="A20" s="38"/>
      <c r="B20" s="44"/>
      <c r="C20" s="293" t="s">
        <v>269</v>
      </c>
      <c r="D20" s="293" t="s">
        <v>270</v>
      </c>
      <c r="E20" s="17" t="s">
        <v>209</v>
      </c>
      <c r="F20" s="294">
        <v>20</v>
      </c>
      <c r="G20" s="38"/>
      <c r="H20" s="44"/>
    </row>
    <row r="21" spans="1:8" s="2" customFormat="1" ht="12">
      <c r="A21" s="38"/>
      <c r="B21" s="44"/>
      <c r="C21" s="293" t="s">
        <v>244</v>
      </c>
      <c r="D21" s="293" t="s">
        <v>245</v>
      </c>
      <c r="E21" s="17" t="s">
        <v>209</v>
      </c>
      <c r="F21" s="294">
        <v>143.824</v>
      </c>
      <c r="G21" s="38"/>
      <c r="H21" s="44"/>
    </row>
    <row r="22" spans="1:8" s="2" customFormat="1" ht="12">
      <c r="A22" s="38"/>
      <c r="B22" s="44"/>
      <c r="C22" s="293" t="s">
        <v>252</v>
      </c>
      <c r="D22" s="293" t="s">
        <v>253</v>
      </c>
      <c r="E22" s="17" t="s">
        <v>209</v>
      </c>
      <c r="F22" s="294">
        <v>68.143</v>
      </c>
      <c r="G22" s="38"/>
      <c r="H22" s="44"/>
    </row>
    <row r="23" spans="1:8" s="2" customFormat="1" ht="16.8" customHeight="1">
      <c r="A23" s="38"/>
      <c r="B23" s="44"/>
      <c r="C23" s="293" t="s">
        <v>263</v>
      </c>
      <c r="D23" s="293" t="s">
        <v>264</v>
      </c>
      <c r="E23" s="17" t="s">
        <v>209</v>
      </c>
      <c r="F23" s="294">
        <v>61.887</v>
      </c>
      <c r="G23" s="38"/>
      <c r="H23" s="44"/>
    </row>
    <row r="24" spans="1:8" s="2" customFormat="1" ht="16.8" customHeight="1">
      <c r="A24" s="38"/>
      <c r="B24" s="44"/>
      <c r="C24" s="289" t="s">
        <v>98</v>
      </c>
      <c r="D24" s="290" t="s">
        <v>1</v>
      </c>
      <c r="E24" s="291" t="s">
        <v>1</v>
      </c>
      <c r="F24" s="292">
        <v>68.143</v>
      </c>
      <c r="G24" s="38"/>
      <c r="H24" s="44"/>
    </row>
    <row r="25" spans="1:8" s="2" customFormat="1" ht="16.8" customHeight="1">
      <c r="A25" s="38"/>
      <c r="B25" s="44"/>
      <c r="C25" s="293" t="s">
        <v>1</v>
      </c>
      <c r="D25" s="293" t="s">
        <v>255</v>
      </c>
      <c r="E25" s="17" t="s">
        <v>1</v>
      </c>
      <c r="F25" s="294">
        <v>0</v>
      </c>
      <c r="G25" s="38"/>
      <c r="H25" s="44"/>
    </row>
    <row r="26" spans="1:8" s="2" customFormat="1" ht="16.8" customHeight="1">
      <c r="A26" s="38"/>
      <c r="B26" s="44"/>
      <c r="C26" s="293" t="s">
        <v>98</v>
      </c>
      <c r="D26" s="293" t="s">
        <v>256</v>
      </c>
      <c r="E26" s="17" t="s">
        <v>1</v>
      </c>
      <c r="F26" s="294">
        <v>68.143</v>
      </c>
      <c r="G26" s="38"/>
      <c r="H26" s="44"/>
    </row>
    <row r="27" spans="1:8" s="2" customFormat="1" ht="16.8" customHeight="1">
      <c r="A27" s="38"/>
      <c r="B27" s="44"/>
      <c r="C27" s="295" t="s">
        <v>1010</v>
      </c>
      <c r="D27" s="38"/>
      <c r="E27" s="38"/>
      <c r="F27" s="38"/>
      <c r="G27" s="38"/>
      <c r="H27" s="44"/>
    </row>
    <row r="28" spans="1:8" s="2" customFormat="1" ht="12">
      <c r="A28" s="38"/>
      <c r="B28" s="44"/>
      <c r="C28" s="293" t="s">
        <v>252</v>
      </c>
      <c r="D28" s="293" t="s">
        <v>253</v>
      </c>
      <c r="E28" s="17" t="s">
        <v>209</v>
      </c>
      <c r="F28" s="294">
        <v>68.143</v>
      </c>
      <c r="G28" s="38"/>
      <c r="H28" s="44"/>
    </row>
    <row r="29" spans="1:8" s="2" customFormat="1" ht="12">
      <c r="A29" s="38"/>
      <c r="B29" s="44"/>
      <c r="C29" s="293" t="s">
        <v>258</v>
      </c>
      <c r="D29" s="293" t="s">
        <v>259</v>
      </c>
      <c r="E29" s="17" t="s">
        <v>209</v>
      </c>
      <c r="F29" s="294">
        <v>340.715</v>
      </c>
      <c r="G29" s="38"/>
      <c r="H29" s="44"/>
    </row>
    <row r="30" spans="1:8" s="2" customFormat="1" ht="12">
      <c r="A30" s="38"/>
      <c r="B30" s="44"/>
      <c r="C30" s="293" t="s">
        <v>274</v>
      </c>
      <c r="D30" s="293" t="s">
        <v>275</v>
      </c>
      <c r="E30" s="17" t="s">
        <v>276</v>
      </c>
      <c r="F30" s="294">
        <v>136.286</v>
      </c>
      <c r="G30" s="38"/>
      <c r="H30" s="44"/>
    </row>
    <row r="31" spans="1:8" s="2" customFormat="1" ht="16.8" customHeight="1">
      <c r="A31" s="38"/>
      <c r="B31" s="44"/>
      <c r="C31" s="293" t="s">
        <v>280</v>
      </c>
      <c r="D31" s="293" t="s">
        <v>281</v>
      </c>
      <c r="E31" s="17" t="s">
        <v>209</v>
      </c>
      <c r="F31" s="294">
        <v>68.143</v>
      </c>
      <c r="G31" s="38"/>
      <c r="H31" s="44"/>
    </row>
    <row r="32" spans="1:8" s="2" customFormat="1" ht="16.8" customHeight="1">
      <c r="A32" s="38"/>
      <c r="B32" s="44"/>
      <c r="C32" s="289" t="s">
        <v>100</v>
      </c>
      <c r="D32" s="290" t="s">
        <v>1</v>
      </c>
      <c r="E32" s="291" t="s">
        <v>1</v>
      </c>
      <c r="F32" s="292">
        <v>266.667</v>
      </c>
      <c r="G32" s="38"/>
      <c r="H32" s="44"/>
    </row>
    <row r="33" spans="1:8" s="2" customFormat="1" ht="16.8" customHeight="1">
      <c r="A33" s="38"/>
      <c r="B33" s="44"/>
      <c r="C33" s="293" t="s">
        <v>100</v>
      </c>
      <c r="D33" s="293" t="s">
        <v>205</v>
      </c>
      <c r="E33" s="17" t="s">
        <v>1</v>
      </c>
      <c r="F33" s="294">
        <v>266.667</v>
      </c>
      <c r="G33" s="38"/>
      <c r="H33" s="44"/>
    </row>
    <row r="34" spans="1:8" s="2" customFormat="1" ht="16.8" customHeight="1">
      <c r="A34" s="38"/>
      <c r="B34" s="44"/>
      <c r="C34" s="295" t="s">
        <v>1010</v>
      </c>
      <c r="D34" s="38"/>
      <c r="E34" s="38"/>
      <c r="F34" s="38"/>
      <c r="G34" s="38"/>
      <c r="H34" s="44"/>
    </row>
    <row r="35" spans="1:8" s="2" customFormat="1" ht="16.8" customHeight="1">
      <c r="A35" s="38"/>
      <c r="B35" s="44"/>
      <c r="C35" s="293" t="s">
        <v>202</v>
      </c>
      <c r="D35" s="293" t="s">
        <v>203</v>
      </c>
      <c r="E35" s="17" t="s">
        <v>157</v>
      </c>
      <c r="F35" s="294">
        <v>266.667</v>
      </c>
      <c r="G35" s="38"/>
      <c r="H35" s="44"/>
    </row>
    <row r="36" spans="1:8" s="2" customFormat="1" ht="12">
      <c r="A36" s="38"/>
      <c r="B36" s="44"/>
      <c r="C36" s="293" t="s">
        <v>244</v>
      </c>
      <c r="D36" s="293" t="s">
        <v>245</v>
      </c>
      <c r="E36" s="17" t="s">
        <v>209</v>
      </c>
      <c r="F36" s="294">
        <v>143.824</v>
      </c>
      <c r="G36" s="38"/>
      <c r="H36" s="44"/>
    </row>
    <row r="37" spans="1:8" s="2" customFormat="1" ht="16.8" customHeight="1">
      <c r="A37" s="38"/>
      <c r="B37" s="44"/>
      <c r="C37" s="289" t="s">
        <v>102</v>
      </c>
      <c r="D37" s="290" t="s">
        <v>1</v>
      </c>
      <c r="E37" s="291" t="s">
        <v>1</v>
      </c>
      <c r="F37" s="292">
        <v>133</v>
      </c>
      <c r="G37" s="38"/>
      <c r="H37" s="44"/>
    </row>
    <row r="38" spans="1:8" s="2" customFormat="1" ht="16.8" customHeight="1">
      <c r="A38" s="38"/>
      <c r="B38" s="44"/>
      <c r="C38" s="293" t="s">
        <v>102</v>
      </c>
      <c r="D38" s="293" t="s">
        <v>103</v>
      </c>
      <c r="E38" s="17" t="s">
        <v>1</v>
      </c>
      <c r="F38" s="294">
        <v>133</v>
      </c>
      <c r="G38" s="38"/>
      <c r="H38" s="44"/>
    </row>
    <row r="39" spans="1:8" s="2" customFormat="1" ht="16.8" customHeight="1">
      <c r="A39" s="38"/>
      <c r="B39" s="44"/>
      <c r="C39" s="295" t="s">
        <v>1010</v>
      </c>
      <c r="D39" s="38"/>
      <c r="E39" s="38"/>
      <c r="F39" s="38"/>
      <c r="G39" s="38"/>
      <c r="H39" s="44"/>
    </row>
    <row r="40" spans="1:8" s="2" customFormat="1" ht="16.8" customHeight="1">
      <c r="A40" s="38"/>
      <c r="B40" s="44"/>
      <c r="C40" s="293" t="s">
        <v>310</v>
      </c>
      <c r="D40" s="293" t="s">
        <v>311</v>
      </c>
      <c r="E40" s="17" t="s">
        <v>157</v>
      </c>
      <c r="F40" s="294">
        <v>133</v>
      </c>
      <c r="G40" s="38"/>
      <c r="H40" s="44"/>
    </row>
    <row r="41" spans="1:8" s="2" customFormat="1" ht="12">
      <c r="A41" s="38"/>
      <c r="B41" s="44"/>
      <c r="C41" s="293" t="s">
        <v>244</v>
      </c>
      <c r="D41" s="293" t="s">
        <v>245</v>
      </c>
      <c r="E41" s="17" t="s">
        <v>209</v>
      </c>
      <c r="F41" s="294">
        <v>143.824</v>
      </c>
      <c r="G41" s="38"/>
      <c r="H41" s="44"/>
    </row>
    <row r="42" spans="1:8" s="2" customFormat="1" ht="16.8" customHeight="1">
      <c r="A42" s="38"/>
      <c r="B42" s="44"/>
      <c r="C42" s="293" t="s">
        <v>263</v>
      </c>
      <c r="D42" s="293" t="s">
        <v>264</v>
      </c>
      <c r="E42" s="17" t="s">
        <v>209</v>
      </c>
      <c r="F42" s="294">
        <v>61.887</v>
      </c>
      <c r="G42" s="38"/>
      <c r="H42" s="44"/>
    </row>
    <row r="43" spans="1:8" s="2" customFormat="1" ht="16.8" customHeight="1">
      <c r="A43" s="38"/>
      <c r="B43" s="44"/>
      <c r="C43" s="293" t="s">
        <v>314</v>
      </c>
      <c r="D43" s="293" t="s">
        <v>315</v>
      </c>
      <c r="E43" s="17" t="s">
        <v>157</v>
      </c>
      <c r="F43" s="294">
        <v>133</v>
      </c>
      <c r="G43" s="38"/>
      <c r="H43" s="44"/>
    </row>
    <row r="44" spans="1:8" s="2" customFormat="1" ht="16.8" customHeight="1">
      <c r="A44" s="38"/>
      <c r="B44" s="44"/>
      <c r="C44" s="293" t="s">
        <v>323</v>
      </c>
      <c r="D44" s="293" t="s">
        <v>324</v>
      </c>
      <c r="E44" s="17" t="s">
        <v>157</v>
      </c>
      <c r="F44" s="294">
        <v>133</v>
      </c>
      <c r="G44" s="38"/>
      <c r="H44" s="44"/>
    </row>
    <row r="45" spans="1:8" s="2" customFormat="1" ht="16.8" customHeight="1">
      <c r="A45" s="38"/>
      <c r="B45" s="44"/>
      <c r="C45" s="293" t="s">
        <v>331</v>
      </c>
      <c r="D45" s="293" t="s">
        <v>332</v>
      </c>
      <c r="E45" s="17" t="s">
        <v>157</v>
      </c>
      <c r="F45" s="294">
        <v>133</v>
      </c>
      <c r="G45" s="38"/>
      <c r="H45" s="44"/>
    </row>
    <row r="46" spans="1:8" s="2" customFormat="1" ht="16.8" customHeight="1">
      <c r="A46" s="38"/>
      <c r="B46" s="44"/>
      <c r="C46" s="293" t="s">
        <v>318</v>
      </c>
      <c r="D46" s="293" t="s">
        <v>319</v>
      </c>
      <c r="E46" s="17" t="s">
        <v>320</v>
      </c>
      <c r="F46" s="294">
        <v>4.05</v>
      </c>
      <c r="G46" s="38"/>
      <c r="H46" s="44"/>
    </row>
    <row r="47" spans="1:8" s="2" customFormat="1" ht="16.8" customHeight="1">
      <c r="A47" s="38"/>
      <c r="B47" s="44"/>
      <c r="C47" s="289" t="s">
        <v>104</v>
      </c>
      <c r="D47" s="290" t="s">
        <v>1</v>
      </c>
      <c r="E47" s="291" t="s">
        <v>1</v>
      </c>
      <c r="F47" s="292">
        <v>6.48</v>
      </c>
      <c r="G47" s="38"/>
      <c r="H47" s="44"/>
    </row>
    <row r="48" spans="1:8" s="2" customFormat="1" ht="16.8" customHeight="1">
      <c r="A48" s="38"/>
      <c r="B48" s="44"/>
      <c r="C48" s="293" t="s">
        <v>1</v>
      </c>
      <c r="D48" s="293" t="s">
        <v>294</v>
      </c>
      <c r="E48" s="17" t="s">
        <v>1</v>
      </c>
      <c r="F48" s="294">
        <v>6.48</v>
      </c>
      <c r="G48" s="38"/>
      <c r="H48" s="44"/>
    </row>
    <row r="49" spans="1:8" s="2" customFormat="1" ht="16.8" customHeight="1">
      <c r="A49" s="38"/>
      <c r="B49" s="44"/>
      <c r="C49" s="293" t="s">
        <v>104</v>
      </c>
      <c r="D49" s="293" t="s">
        <v>225</v>
      </c>
      <c r="E49" s="17" t="s">
        <v>1</v>
      </c>
      <c r="F49" s="294">
        <v>6.48</v>
      </c>
      <c r="G49" s="38"/>
      <c r="H49" s="44"/>
    </row>
    <row r="50" spans="1:8" s="2" customFormat="1" ht="16.8" customHeight="1">
      <c r="A50" s="38"/>
      <c r="B50" s="44"/>
      <c r="C50" s="295" t="s">
        <v>1010</v>
      </c>
      <c r="D50" s="38"/>
      <c r="E50" s="38"/>
      <c r="F50" s="38"/>
      <c r="G50" s="38"/>
      <c r="H50" s="44"/>
    </row>
    <row r="51" spans="1:8" s="2" customFormat="1" ht="16.8" customHeight="1">
      <c r="A51" s="38"/>
      <c r="B51" s="44"/>
      <c r="C51" s="293" t="s">
        <v>291</v>
      </c>
      <c r="D51" s="293" t="s">
        <v>292</v>
      </c>
      <c r="E51" s="17" t="s">
        <v>209</v>
      </c>
      <c r="F51" s="294">
        <v>6.48</v>
      </c>
      <c r="G51" s="38"/>
      <c r="H51" s="44"/>
    </row>
    <row r="52" spans="1:8" s="2" customFormat="1" ht="16.8" customHeight="1">
      <c r="A52" s="38"/>
      <c r="B52" s="44"/>
      <c r="C52" s="293" t="s">
        <v>284</v>
      </c>
      <c r="D52" s="293" t="s">
        <v>285</v>
      </c>
      <c r="E52" s="17" t="s">
        <v>209</v>
      </c>
      <c r="F52" s="294">
        <v>21.937</v>
      </c>
      <c r="G52" s="38"/>
      <c r="H52" s="44"/>
    </row>
    <row r="53" spans="1:8" s="2" customFormat="1" ht="16.8" customHeight="1">
      <c r="A53" s="38"/>
      <c r="B53" s="44"/>
      <c r="C53" s="289" t="s">
        <v>107</v>
      </c>
      <c r="D53" s="290" t="s">
        <v>1</v>
      </c>
      <c r="E53" s="291" t="s">
        <v>1</v>
      </c>
      <c r="F53" s="292">
        <v>1.44</v>
      </c>
      <c r="G53" s="38"/>
      <c r="H53" s="44"/>
    </row>
    <row r="54" spans="1:8" s="2" customFormat="1" ht="16.8" customHeight="1">
      <c r="A54" s="38"/>
      <c r="B54" s="44"/>
      <c r="C54" s="293" t="s">
        <v>1</v>
      </c>
      <c r="D54" s="293" t="s">
        <v>344</v>
      </c>
      <c r="E54" s="17" t="s">
        <v>1</v>
      </c>
      <c r="F54" s="294">
        <v>1.44</v>
      </c>
      <c r="G54" s="38"/>
      <c r="H54" s="44"/>
    </row>
    <row r="55" spans="1:8" s="2" customFormat="1" ht="16.8" customHeight="1">
      <c r="A55" s="38"/>
      <c r="B55" s="44"/>
      <c r="C55" s="293" t="s">
        <v>107</v>
      </c>
      <c r="D55" s="293" t="s">
        <v>225</v>
      </c>
      <c r="E55" s="17" t="s">
        <v>1</v>
      </c>
      <c r="F55" s="294">
        <v>1.44</v>
      </c>
      <c r="G55" s="38"/>
      <c r="H55" s="44"/>
    </row>
    <row r="56" spans="1:8" s="2" customFormat="1" ht="16.8" customHeight="1">
      <c r="A56" s="38"/>
      <c r="B56" s="44"/>
      <c r="C56" s="295" t="s">
        <v>1010</v>
      </c>
      <c r="D56" s="38"/>
      <c r="E56" s="38"/>
      <c r="F56" s="38"/>
      <c r="G56" s="38"/>
      <c r="H56" s="44"/>
    </row>
    <row r="57" spans="1:8" s="2" customFormat="1" ht="16.8" customHeight="1">
      <c r="A57" s="38"/>
      <c r="B57" s="44"/>
      <c r="C57" s="293" t="s">
        <v>341</v>
      </c>
      <c r="D57" s="293" t="s">
        <v>342</v>
      </c>
      <c r="E57" s="17" t="s">
        <v>209</v>
      </c>
      <c r="F57" s="294">
        <v>1.44</v>
      </c>
      <c r="G57" s="38"/>
      <c r="H57" s="44"/>
    </row>
    <row r="58" spans="1:8" s="2" customFormat="1" ht="16.8" customHeight="1">
      <c r="A58" s="38"/>
      <c r="B58" s="44"/>
      <c r="C58" s="293" t="s">
        <v>284</v>
      </c>
      <c r="D58" s="293" t="s">
        <v>285</v>
      </c>
      <c r="E58" s="17" t="s">
        <v>209</v>
      </c>
      <c r="F58" s="294">
        <v>21.937</v>
      </c>
      <c r="G58" s="38"/>
      <c r="H58" s="44"/>
    </row>
    <row r="59" spans="1:8" s="2" customFormat="1" ht="16.8" customHeight="1">
      <c r="A59" s="38"/>
      <c r="B59" s="44"/>
      <c r="C59" s="289" t="s">
        <v>110</v>
      </c>
      <c r="D59" s="290" t="s">
        <v>1</v>
      </c>
      <c r="E59" s="291" t="s">
        <v>1</v>
      </c>
      <c r="F59" s="292">
        <v>13.4</v>
      </c>
      <c r="G59" s="38"/>
      <c r="H59" s="44"/>
    </row>
    <row r="60" spans="1:8" s="2" customFormat="1" ht="16.8" customHeight="1">
      <c r="A60" s="38"/>
      <c r="B60" s="44"/>
      <c r="C60" s="295" t="s">
        <v>1010</v>
      </c>
      <c r="D60" s="38"/>
      <c r="E60" s="38"/>
      <c r="F60" s="38"/>
      <c r="G60" s="38"/>
      <c r="H60" s="44"/>
    </row>
    <row r="61" spans="1:8" s="2" customFormat="1" ht="12">
      <c r="A61" s="38"/>
      <c r="B61" s="44"/>
      <c r="C61" s="293" t="s">
        <v>252</v>
      </c>
      <c r="D61" s="293" t="s">
        <v>253</v>
      </c>
      <c r="E61" s="17" t="s">
        <v>209</v>
      </c>
      <c r="F61" s="294">
        <v>68.143</v>
      </c>
      <c r="G61" s="38"/>
      <c r="H61" s="44"/>
    </row>
    <row r="62" spans="1:8" s="2" customFormat="1" ht="16.8" customHeight="1">
      <c r="A62" s="38"/>
      <c r="B62" s="44"/>
      <c r="C62" s="289" t="s">
        <v>113</v>
      </c>
      <c r="D62" s="290" t="s">
        <v>1</v>
      </c>
      <c r="E62" s="291" t="s">
        <v>1</v>
      </c>
      <c r="F62" s="292">
        <v>18.72</v>
      </c>
      <c r="G62" s="38"/>
      <c r="H62" s="44"/>
    </row>
    <row r="63" spans="1:8" s="2" customFormat="1" ht="16.8" customHeight="1">
      <c r="A63" s="38"/>
      <c r="B63" s="44"/>
      <c r="C63" s="293" t="s">
        <v>1</v>
      </c>
      <c r="D63" s="293" t="s">
        <v>216</v>
      </c>
      <c r="E63" s="17" t="s">
        <v>1</v>
      </c>
      <c r="F63" s="294">
        <v>0</v>
      </c>
      <c r="G63" s="38"/>
      <c r="H63" s="44"/>
    </row>
    <row r="64" spans="1:8" s="2" customFormat="1" ht="16.8" customHeight="1">
      <c r="A64" s="38"/>
      <c r="B64" s="44"/>
      <c r="C64" s="293" t="s">
        <v>113</v>
      </c>
      <c r="D64" s="293" t="s">
        <v>217</v>
      </c>
      <c r="E64" s="17" t="s">
        <v>1</v>
      </c>
      <c r="F64" s="294">
        <v>18.72</v>
      </c>
      <c r="G64" s="38"/>
      <c r="H64" s="44"/>
    </row>
    <row r="65" spans="1:8" s="2" customFormat="1" ht="16.8" customHeight="1">
      <c r="A65" s="38"/>
      <c r="B65" s="44"/>
      <c r="C65" s="295" t="s">
        <v>1010</v>
      </c>
      <c r="D65" s="38"/>
      <c r="E65" s="38"/>
      <c r="F65" s="38"/>
      <c r="G65" s="38"/>
      <c r="H65" s="44"/>
    </row>
    <row r="66" spans="1:8" s="2" customFormat="1" ht="16.8" customHeight="1">
      <c r="A66" s="38"/>
      <c r="B66" s="44"/>
      <c r="C66" s="293" t="s">
        <v>212</v>
      </c>
      <c r="D66" s="293" t="s">
        <v>213</v>
      </c>
      <c r="E66" s="17" t="s">
        <v>209</v>
      </c>
      <c r="F66" s="294">
        <v>18.72</v>
      </c>
      <c r="G66" s="38"/>
      <c r="H66" s="44"/>
    </row>
    <row r="67" spans="1:8" s="2" customFormat="1" ht="16.8" customHeight="1">
      <c r="A67" s="38"/>
      <c r="B67" s="44"/>
      <c r="C67" s="293" t="s">
        <v>227</v>
      </c>
      <c r="D67" s="293" t="s">
        <v>228</v>
      </c>
      <c r="E67" s="17" t="s">
        <v>157</v>
      </c>
      <c r="F67" s="294">
        <v>34.036</v>
      </c>
      <c r="G67" s="38"/>
      <c r="H67" s="44"/>
    </row>
    <row r="68" spans="1:8" s="2" customFormat="1" ht="12">
      <c r="A68" s="38"/>
      <c r="B68" s="44"/>
      <c r="C68" s="293" t="s">
        <v>252</v>
      </c>
      <c r="D68" s="293" t="s">
        <v>253</v>
      </c>
      <c r="E68" s="17" t="s">
        <v>209</v>
      </c>
      <c r="F68" s="294">
        <v>68.143</v>
      </c>
      <c r="G68" s="38"/>
      <c r="H68" s="44"/>
    </row>
    <row r="69" spans="1:8" s="2" customFormat="1" ht="16.8" customHeight="1">
      <c r="A69" s="38"/>
      <c r="B69" s="44"/>
      <c r="C69" s="293" t="s">
        <v>284</v>
      </c>
      <c r="D69" s="293" t="s">
        <v>285</v>
      </c>
      <c r="E69" s="17" t="s">
        <v>209</v>
      </c>
      <c r="F69" s="294">
        <v>21.937</v>
      </c>
      <c r="G69" s="38"/>
      <c r="H69" s="44"/>
    </row>
    <row r="70" spans="1:8" s="2" customFormat="1" ht="16.8" customHeight="1">
      <c r="A70" s="38"/>
      <c r="B70" s="44"/>
      <c r="C70" s="289" t="s">
        <v>115</v>
      </c>
      <c r="D70" s="290" t="s">
        <v>1</v>
      </c>
      <c r="E70" s="291" t="s">
        <v>1</v>
      </c>
      <c r="F70" s="292">
        <v>12.96</v>
      </c>
      <c r="G70" s="38"/>
      <c r="H70" s="44"/>
    </row>
    <row r="71" spans="1:8" s="2" customFormat="1" ht="16.8" customHeight="1">
      <c r="A71" s="38"/>
      <c r="B71" s="44"/>
      <c r="C71" s="293" t="s">
        <v>1</v>
      </c>
      <c r="D71" s="293" t="s">
        <v>222</v>
      </c>
      <c r="E71" s="17" t="s">
        <v>1</v>
      </c>
      <c r="F71" s="294">
        <v>0</v>
      </c>
      <c r="G71" s="38"/>
      <c r="H71" s="44"/>
    </row>
    <row r="72" spans="1:8" s="2" customFormat="1" ht="16.8" customHeight="1">
      <c r="A72" s="38"/>
      <c r="B72" s="44"/>
      <c r="C72" s="293" t="s">
        <v>223</v>
      </c>
      <c r="D72" s="293" t="s">
        <v>224</v>
      </c>
      <c r="E72" s="17" t="s">
        <v>1</v>
      </c>
      <c r="F72" s="294">
        <v>12.96</v>
      </c>
      <c r="G72" s="38"/>
      <c r="H72" s="44"/>
    </row>
    <row r="73" spans="1:8" s="2" customFormat="1" ht="16.8" customHeight="1">
      <c r="A73" s="38"/>
      <c r="B73" s="44"/>
      <c r="C73" s="293" t="s">
        <v>115</v>
      </c>
      <c r="D73" s="293" t="s">
        <v>225</v>
      </c>
      <c r="E73" s="17" t="s">
        <v>1</v>
      </c>
      <c r="F73" s="294">
        <v>12.96</v>
      </c>
      <c r="G73" s="38"/>
      <c r="H73" s="44"/>
    </row>
    <row r="74" spans="1:8" s="2" customFormat="1" ht="16.8" customHeight="1">
      <c r="A74" s="38"/>
      <c r="B74" s="44"/>
      <c r="C74" s="295" t="s">
        <v>1010</v>
      </c>
      <c r="D74" s="38"/>
      <c r="E74" s="38"/>
      <c r="F74" s="38"/>
      <c r="G74" s="38"/>
      <c r="H74" s="44"/>
    </row>
    <row r="75" spans="1:8" s="2" customFormat="1" ht="16.8" customHeight="1">
      <c r="A75" s="38"/>
      <c r="B75" s="44"/>
      <c r="C75" s="293" t="s">
        <v>219</v>
      </c>
      <c r="D75" s="293" t="s">
        <v>220</v>
      </c>
      <c r="E75" s="17" t="s">
        <v>209</v>
      </c>
      <c r="F75" s="294">
        <v>12.96</v>
      </c>
      <c r="G75" s="38"/>
      <c r="H75" s="44"/>
    </row>
    <row r="76" spans="1:8" s="2" customFormat="1" ht="12">
      <c r="A76" s="38"/>
      <c r="B76" s="44"/>
      <c r="C76" s="293" t="s">
        <v>252</v>
      </c>
      <c r="D76" s="293" t="s">
        <v>253</v>
      </c>
      <c r="E76" s="17" t="s">
        <v>209</v>
      </c>
      <c r="F76" s="294">
        <v>68.143</v>
      </c>
      <c r="G76" s="38"/>
      <c r="H76" s="44"/>
    </row>
    <row r="77" spans="1:8" s="2" customFormat="1" ht="16.8" customHeight="1">
      <c r="A77" s="38"/>
      <c r="B77" s="44"/>
      <c r="C77" s="293" t="s">
        <v>284</v>
      </c>
      <c r="D77" s="293" t="s">
        <v>285</v>
      </c>
      <c r="E77" s="17" t="s">
        <v>209</v>
      </c>
      <c r="F77" s="294">
        <v>21.937</v>
      </c>
      <c r="G77" s="38"/>
      <c r="H77" s="44"/>
    </row>
    <row r="78" spans="1:8" s="2" customFormat="1" ht="16.8" customHeight="1">
      <c r="A78" s="38"/>
      <c r="B78" s="44"/>
      <c r="C78" s="289" t="s">
        <v>223</v>
      </c>
      <c r="D78" s="290" t="s">
        <v>1</v>
      </c>
      <c r="E78" s="291" t="s">
        <v>1</v>
      </c>
      <c r="F78" s="292">
        <v>12.96</v>
      </c>
      <c r="G78" s="38"/>
      <c r="H78" s="44"/>
    </row>
    <row r="79" spans="1:8" s="2" customFormat="1" ht="16.8" customHeight="1">
      <c r="A79" s="38"/>
      <c r="B79" s="44"/>
      <c r="C79" s="293" t="s">
        <v>1</v>
      </c>
      <c r="D79" s="293" t="s">
        <v>222</v>
      </c>
      <c r="E79" s="17" t="s">
        <v>1</v>
      </c>
      <c r="F79" s="294">
        <v>0</v>
      </c>
      <c r="G79" s="38"/>
      <c r="H79" s="44"/>
    </row>
    <row r="80" spans="1:8" s="2" customFormat="1" ht="16.8" customHeight="1">
      <c r="A80" s="38"/>
      <c r="B80" s="44"/>
      <c r="C80" s="293" t="s">
        <v>223</v>
      </c>
      <c r="D80" s="293" t="s">
        <v>224</v>
      </c>
      <c r="E80" s="17" t="s">
        <v>1</v>
      </c>
      <c r="F80" s="294">
        <v>12.96</v>
      </c>
      <c r="G80" s="38"/>
      <c r="H80" s="44"/>
    </row>
    <row r="81" spans="1:8" s="2" customFormat="1" ht="16.8" customHeight="1">
      <c r="A81" s="38"/>
      <c r="B81" s="44"/>
      <c r="C81" s="289" t="s">
        <v>117</v>
      </c>
      <c r="D81" s="290" t="s">
        <v>1</v>
      </c>
      <c r="E81" s="291" t="s">
        <v>1</v>
      </c>
      <c r="F81" s="292">
        <v>89.432</v>
      </c>
      <c r="G81" s="38"/>
      <c r="H81" s="44"/>
    </row>
    <row r="82" spans="1:8" s="2" customFormat="1" ht="16.8" customHeight="1">
      <c r="A82" s="38"/>
      <c r="B82" s="44"/>
      <c r="C82" s="293" t="s">
        <v>117</v>
      </c>
      <c r="D82" s="293" t="s">
        <v>118</v>
      </c>
      <c r="E82" s="17" t="s">
        <v>1</v>
      </c>
      <c r="F82" s="294">
        <v>89.432</v>
      </c>
      <c r="G82" s="38"/>
      <c r="H82" s="44"/>
    </row>
    <row r="83" spans="1:8" s="2" customFormat="1" ht="16.8" customHeight="1">
      <c r="A83" s="38"/>
      <c r="B83" s="44"/>
      <c r="C83" s="295" t="s">
        <v>1010</v>
      </c>
      <c r="D83" s="38"/>
      <c r="E83" s="38"/>
      <c r="F83" s="38"/>
      <c r="G83" s="38"/>
      <c r="H83" s="44"/>
    </row>
    <row r="84" spans="1:8" s="2" customFormat="1" ht="16.8" customHeight="1">
      <c r="A84" s="38"/>
      <c r="B84" s="44"/>
      <c r="C84" s="293" t="s">
        <v>650</v>
      </c>
      <c r="D84" s="293" t="s">
        <v>651</v>
      </c>
      <c r="E84" s="17" t="s">
        <v>276</v>
      </c>
      <c r="F84" s="294">
        <v>89.432</v>
      </c>
      <c r="G84" s="38"/>
      <c r="H84" s="44"/>
    </row>
    <row r="85" spans="1:8" s="2" customFormat="1" ht="16.8" customHeight="1">
      <c r="A85" s="38"/>
      <c r="B85" s="44"/>
      <c r="C85" s="293" t="s">
        <v>654</v>
      </c>
      <c r="D85" s="293" t="s">
        <v>655</v>
      </c>
      <c r="E85" s="17" t="s">
        <v>276</v>
      </c>
      <c r="F85" s="294">
        <v>1252.048</v>
      </c>
      <c r="G85" s="38"/>
      <c r="H85" s="44"/>
    </row>
    <row r="86" spans="1:8" s="2" customFormat="1" ht="16.8" customHeight="1">
      <c r="A86" s="38"/>
      <c r="B86" s="44"/>
      <c r="C86" s="293" t="s">
        <v>659</v>
      </c>
      <c r="D86" s="293" t="s">
        <v>660</v>
      </c>
      <c r="E86" s="17" t="s">
        <v>276</v>
      </c>
      <c r="F86" s="294">
        <v>74.586</v>
      </c>
      <c r="G86" s="38"/>
      <c r="H86" s="44"/>
    </row>
    <row r="87" spans="1:8" s="2" customFormat="1" ht="12">
      <c r="A87" s="38"/>
      <c r="B87" s="44"/>
      <c r="C87" s="293" t="s">
        <v>681</v>
      </c>
      <c r="D87" s="293" t="s">
        <v>682</v>
      </c>
      <c r="E87" s="17" t="s">
        <v>276</v>
      </c>
      <c r="F87" s="294">
        <v>68.44</v>
      </c>
      <c r="G87" s="38"/>
      <c r="H87" s="44"/>
    </row>
    <row r="88" spans="1:8" s="2" customFormat="1" ht="16.8" customHeight="1">
      <c r="A88" s="38"/>
      <c r="B88" s="44"/>
      <c r="C88" s="289" t="s">
        <v>119</v>
      </c>
      <c r="D88" s="290" t="s">
        <v>1</v>
      </c>
      <c r="E88" s="291" t="s">
        <v>1</v>
      </c>
      <c r="F88" s="292">
        <v>74.586</v>
      </c>
      <c r="G88" s="38"/>
      <c r="H88" s="44"/>
    </row>
    <row r="89" spans="1:8" s="2" customFormat="1" ht="16.8" customHeight="1">
      <c r="A89" s="38"/>
      <c r="B89" s="44"/>
      <c r="C89" s="293" t="s">
        <v>119</v>
      </c>
      <c r="D89" s="293" t="s">
        <v>662</v>
      </c>
      <c r="E89" s="17" t="s">
        <v>1</v>
      </c>
      <c r="F89" s="294">
        <v>74.586</v>
      </c>
      <c r="G89" s="38"/>
      <c r="H89" s="44"/>
    </row>
    <row r="90" spans="1:8" s="2" customFormat="1" ht="16.8" customHeight="1">
      <c r="A90" s="38"/>
      <c r="B90" s="44"/>
      <c r="C90" s="295" t="s">
        <v>1010</v>
      </c>
      <c r="D90" s="38"/>
      <c r="E90" s="38"/>
      <c r="F90" s="38"/>
      <c r="G90" s="38"/>
      <c r="H90" s="44"/>
    </row>
    <row r="91" spans="1:8" s="2" customFormat="1" ht="16.8" customHeight="1">
      <c r="A91" s="38"/>
      <c r="B91" s="44"/>
      <c r="C91" s="293" t="s">
        <v>659</v>
      </c>
      <c r="D91" s="293" t="s">
        <v>660</v>
      </c>
      <c r="E91" s="17" t="s">
        <v>276</v>
      </c>
      <c r="F91" s="294">
        <v>74.586</v>
      </c>
      <c r="G91" s="38"/>
      <c r="H91" s="44"/>
    </row>
    <row r="92" spans="1:8" s="2" customFormat="1" ht="16.8" customHeight="1">
      <c r="A92" s="38"/>
      <c r="B92" s="44"/>
      <c r="C92" s="293" t="s">
        <v>664</v>
      </c>
      <c r="D92" s="293" t="s">
        <v>665</v>
      </c>
      <c r="E92" s="17" t="s">
        <v>276</v>
      </c>
      <c r="F92" s="294">
        <v>1044.204</v>
      </c>
      <c r="G92" s="38"/>
      <c r="H92" s="44"/>
    </row>
    <row r="93" spans="1:8" s="2" customFormat="1" ht="12">
      <c r="A93" s="38"/>
      <c r="B93" s="44"/>
      <c r="C93" s="293" t="s">
        <v>673</v>
      </c>
      <c r="D93" s="293" t="s">
        <v>674</v>
      </c>
      <c r="E93" s="17" t="s">
        <v>276</v>
      </c>
      <c r="F93" s="294">
        <v>74.586</v>
      </c>
      <c r="G93" s="38"/>
      <c r="H93" s="44"/>
    </row>
    <row r="94" spans="1:8" s="2" customFormat="1" ht="16.8" customHeight="1">
      <c r="A94" s="38"/>
      <c r="B94" s="44"/>
      <c r="C94" s="289" t="s">
        <v>121</v>
      </c>
      <c r="D94" s="290" t="s">
        <v>1</v>
      </c>
      <c r="E94" s="291" t="s">
        <v>1</v>
      </c>
      <c r="F94" s="292">
        <v>21.937</v>
      </c>
      <c r="G94" s="38"/>
      <c r="H94" s="44"/>
    </row>
    <row r="95" spans="1:8" s="2" customFormat="1" ht="16.8" customHeight="1">
      <c r="A95" s="38"/>
      <c r="B95" s="44"/>
      <c r="C95" s="293" t="s">
        <v>1</v>
      </c>
      <c r="D95" s="293" t="s">
        <v>287</v>
      </c>
      <c r="E95" s="17" t="s">
        <v>1</v>
      </c>
      <c r="F95" s="294">
        <v>31.68</v>
      </c>
      <c r="G95" s="38"/>
      <c r="H95" s="44"/>
    </row>
    <row r="96" spans="1:8" s="2" customFormat="1" ht="16.8" customHeight="1">
      <c r="A96" s="38"/>
      <c r="B96" s="44"/>
      <c r="C96" s="293" t="s">
        <v>1</v>
      </c>
      <c r="D96" s="293" t="s">
        <v>288</v>
      </c>
      <c r="E96" s="17" t="s">
        <v>1</v>
      </c>
      <c r="F96" s="294">
        <v>-7.92</v>
      </c>
      <c r="G96" s="38"/>
      <c r="H96" s="44"/>
    </row>
    <row r="97" spans="1:8" s="2" customFormat="1" ht="16.8" customHeight="1">
      <c r="A97" s="38"/>
      <c r="B97" s="44"/>
      <c r="C97" s="293" t="s">
        <v>1</v>
      </c>
      <c r="D97" s="293" t="s">
        <v>289</v>
      </c>
      <c r="E97" s="17" t="s">
        <v>1</v>
      </c>
      <c r="F97" s="294">
        <v>-1.823</v>
      </c>
      <c r="G97" s="38"/>
      <c r="H97" s="44"/>
    </row>
    <row r="98" spans="1:8" s="2" customFormat="1" ht="16.8" customHeight="1">
      <c r="A98" s="38"/>
      <c r="B98" s="44"/>
      <c r="C98" s="293" t="s">
        <v>121</v>
      </c>
      <c r="D98" s="293" t="s">
        <v>225</v>
      </c>
      <c r="E98" s="17" t="s">
        <v>1</v>
      </c>
      <c r="F98" s="294">
        <v>21.937</v>
      </c>
      <c r="G98" s="38"/>
      <c r="H98" s="44"/>
    </row>
    <row r="99" spans="1:8" s="2" customFormat="1" ht="16.8" customHeight="1">
      <c r="A99" s="38"/>
      <c r="B99" s="44"/>
      <c r="C99" s="295" t="s">
        <v>1010</v>
      </c>
      <c r="D99" s="38"/>
      <c r="E99" s="38"/>
      <c r="F99" s="38"/>
      <c r="G99" s="38"/>
      <c r="H99" s="44"/>
    </row>
    <row r="100" spans="1:8" s="2" customFormat="1" ht="16.8" customHeight="1">
      <c r="A100" s="38"/>
      <c r="B100" s="44"/>
      <c r="C100" s="293" t="s">
        <v>284</v>
      </c>
      <c r="D100" s="293" t="s">
        <v>285</v>
      </c>
      <c r="E100" s="17" t="s">
        <v>209</v>
      </c>
      <c r="F100" s="294">
        <v>21.937</v>
      </c>
      <c r="G100" s="38"/>
      <c r="H100" s="44"/>
    </row>
    <row r="101" spans="1:8" s="2" customFormat="1" ht="12">
      <c r="A101" s="38"/>
      <c r="B101" s="44"/>
      <c r="C101" s="293" t="s">
        <v>244</v>
      </c>
      <c r="D101" s="293" t="s">
        <v>245</v>
      </c>
      <c r="E101" s="17" t="s">
        <v>209</v>
      </c>
      <c r="F101" s="294">
        <v>143.824</v>
      </c>
      <c r="G101" s="38"/>
      <c r="H101" s="44"/>
    </row>
    <row r="102" spans="1:8" s="2" customFormat="1" ht="12">
      <c r="A102" s="38"/>
      <c r="B102" s="44"/>
      <c r="C102" s="293" t="s">
        <v>252</v>
      </c>
      <c r="D102" s="293" t="s">
        <v>253</v>
      </c>
      <c r="E102" s="17" t="s">
        <v>209</v>
      </c>
      <c r="F102" s="294">
        <v>68.143</v>
      </c>
      <c r="G102" s="38"/>
      <c r="H102" s="44"/>
    </row>
    <row r="103" spans="1:8" s="2" customFormat="1" ht="16.8" customHeight="1">
      <c r="A103" s="38"/>
      <c r="B103" s="44"/>
      <c r="C103" s="293" t="s">
        <v>263</v>
      </c>
      <c r="D103" s="293" t="s">
        <v>264</v>
      </c>
      <c r="E103" s="17" t="s">
        <v>209</v>
      </c>
      <c r="F103" s="294">
        <v>61.887</v>
      </c>
      <c r="G103" s="38"/>
      <c r="H103" s="44"/>
    </row>
    <row r="104" spans="1:8" s="2" customFormat="1" ht="26.4" customHeight="1">
      <c r="A104" s="38"/>
      <c r="B104" s="44"/>
      <c r="C104" s="288" t="s">
        <v>1011</v>
      </c>
      <c r="D104" s="288" t="s">
        <v>88</v>
      </c>
      <c r="E104" s="38"/>
      <c r="F104" s="38"/>
      <c r="G104" s="38"/>
      <c r="H104" s="44"/>
    </row>
    <row r="105" spans="1:8" s="2" customFormat="1" ht="16.8" customHeight="1">
      <c r="A105" s="38"/>
      <c r="B105" s="44"/>
      <c r="C105" s="289" t="s">
        <v>93</v>
      </c>
      <c r="D105" s="290" t="s">
        <v>1</v>
      </c>
      <c r="E105" s="291" t="s">
        <v>1</v>
      </c>
      <c r="F105" s="292">
        <v>20</v>
      </c>
      <c r="G105" s="38"/>
      <c r="H105" s="44"/>
    </row>
    <row r="106" spans="1:8" s="2" customFormat="1" ht="16.8" customHeight="1">
      <c r="A106" s="38"/>
      <c r="B106" s="44"/>
      <c r="C106" s="289" t="s">
        <v>95</v>
      </c>
      <c r="D106" s="290" t="s">
        <v>1</v>
      </c>
      <c r="E106" s="291" t="s">
        <v>1</v>
      </c>
      <c r="F106" s="292">
        <v>2</v>
      </c>
      <c r="G106" s="38"/>
      <c r="H106" s="44"/>
    </row>
    <row r="107" spans="1:8" s="2" customFormat="1" ht="16.8" customHeight="1">
      <c r="A107" s="38"/>
      <c r="B107" s="44"/>
      <c r="C107" s="295" t="s">
        <v>1010</v>
      </c>
      <c r="D107" s="38"/>
      <c r="E107" s="38"/>
      <c r="F107" s="38"/>
      <c r="G107" s="38"/>
      <c r="H107" s="44"/>
    </row>
    <row r="108" spans="1:8" s="2" customFormat="1" ht="12">
      <c r="A108" s="38"/>
      <c r="B108" s="44"/>
      <c r="C108" s="293" t="s">
        <v>244</v>
      </c>
      <c r="D108" s="293" t="s">
        <v>245</v>
      </c>
      <c r="E108" s="17" t="s">
        <v>209</v>
      </c>
      <c r="F108" s="294">
        <v>56.5</v>
      </c>
      <c r="G108" s="38"/>
      <c r="H108" s="44"/>
    </row>
    <row r="109" spans="1:8" s="2" customFormat="1" ht="16.8" customHeight="1">
      <c r="A109" s="38"/>
      <c r="B109" s="44"/>
      <c r="C109" s="289" t="s">
        <v>98</v>
      </c>
      <c r="D109" s="290" t="s">
        <v>1</v>
      </c>
      <c r="E109" s="291" t="s">
        <v>1</v>
      </c>
      <c r="F109" s="292">
        <v>185.565</v>
      </c>
      <c r="G109" s="38"/>
      <c r="H109" s="44"/>
    </row>
    <row r="110" spans="1:8" s="2" customFormat="1" ht="16.8" customHeight="1">
      <c r="A110" s="38"/>
      <c r="B110" s="44"/>
      <c r="C110" s="293" t="s">
        <v>1</v>
      </c>
      <c r="D110" s="293" t="s">
        <v>255</v>
      </c>
      <c r="E110" s="17" t="s">
        <v>1</v>
      </c>
      <c r="F110" s="294">
        <v>0</v>
      </c>
      <c r="G110" s="38"/>
      <c r="H110" s="44"/>
    </row>
    <row r="111" spans="1:8" s="2" customFormat="1" ht="16.8" customHeight="1">
      <c r="A111" s="38"/>
      <c r="B111" s="44"/>
      <c r="C111" s="293" t="s">
        <v>98</v>
      </c>
      <c r="D111" s="293" t="s">
        <v>791</v>
      </c>
      <c r="E111" s="17" t="s">
        <v>1</v>
      </c>
      <c r="F111" s="294">
        <v>185.565</v>
      </c>
      <c r="G111" s="38"/>
      <c r="H111" s="44"/>
    </row>
    <row r="112" spans="1:8" s="2" customFormat="1" ht="16.8" customHeight="1">
      <c r="A112" s="38"/>
      <c r="B112" s="44"/>
      <c r="C112" s="295" t="s">
        <v>1010</v>
      </c>
      <c r="D112" s="38"/>
      <c r="E112" s="38"/>
      <c r="F112" s="38"/>
      <c r="G112" s="38"/>
      <c r="H112" s="44"/>
    </row>
    <row r="113" spans="1:8" s="2" customFormat="1" ht="12">
      <c r="A113" s="38"/>
      <c r="B113" s="44"/>
      <c r="C113" s="293" t="s">
        <v>252</v>
      </c>
      <c r="D113" s="293" t="s">
        <v>253</v>
      </c>
      <c r="E113" s="17" t="s">
        <v>209</v>
      </c>
      <c r="F113" s="294">
        <v>185.565</v>
      </c>
      <c r="G113" s="38"/>
      <c r="H113" s="44"/>
    </row>
    <row r="114" spans="1:8" s="2" customFormat="1" ht="12">
      <c r="A114" s="38"/>
      <c r="B114" s="44"/>
      <c r="C114" s="293" t="s">
        <v>258</v>
      </c>
      <c r="D114" s="293" t="s">
        <v>259</v>
      </c>
      <c r="E114" s="17" t="s">
        <v>209</v>
      </c>
      <c r="F114" s="294">
        <v>927.825</v>
      </c>
      <c r="G114" s="38"/>
      <c r="H114" s="44"/>
    </row>
    <row r="115" spans="1:8" s="2" customFormat="1" ht="12">
      <c r="A115" s="38"/>
      <c r="B115" s="44"/>
      <c r="C115" s="293" t="s">
        <v>274</v>
      </c>
      <c r="D115" s="293" t="s">
        <v>275</v>
      </c>
      <c r="E115" s="17" t="s">
        <v>276</v>
      </c>
      <c r="F115" s="294">
        <v>371.13</v>
      </c>
      <c r="G115" s="38"/>
      <c r="H115" s="44"/>
    </row>
    <row r="116" spans="1:8" s="2" customFormat="1" ht="16.8" customHeight="1">
      <c r="A116" s="38"/>
      <c r="B116" s="44"/>
      <c r="C116" s="293" t="s">
        <v>280</v>
      </c>
      <c r="D116" s="293" t="s">
        <v>281</v>
      </c>
      <c r="E116" s="17" t="s">
        <v>209</v>
      </c>
      <c r="F116" s="294">
        <v>185.565</v>
      </c>
      <c r="G116" s="38"/>
      <c r="H116" s="44"/>
    </row>
    <row r="117" spans="1:8" s="2" customFormat="1" ht="16.8" customHeight="1">
      <c r="A117" s="38"/>
      <c r="B117" s="44"/>
      <c r="C117" s="289" t="s">
        <v>100</v>
      </c>
      <c r="D117" s="290" t="s">
        <v>1</v>
      </c>
      <c r="E117" s="291" t="s">
        <v>1</v>
      </c>
      <c r="F117" s="292">
        <v>180</v>
      </c>
      <c r="G117" s="38"/>
      <c r="H117" s="44"/>
    </row>
    <row r="118" spans="1:8" s="2" customFormat="1" ht="16.8" customHeight="1">
      <c r="A118" s="38"/>
      <c r="B118" s="44"/>
      <c r="C118" s="293" t="s">
        <v>100</v>
      </c>
      <c r="D118" s="293" t="s">
        <v>732</v>
      </c>
      <c r="E118" s="17" t="s">
        <v>1</v>
      </c>
      <c r="F118" s="294">
        <v>180</v>
      </c>
      <c r="G118" s="38"/>
      <c r="H118" s="44"/>
    </row>
    <row r="119" spans="1:8" s="2" customFormat="1" ht="16.8" customHeight="1">
      <c r="A119" s="38"/>
      <c r="B119" s="44"/>
      <c r="C119" s="295" t="s">
        <v>1010</v>
      </c>
      <c r="D119" s="38"/>
      <c r="E119" s="38"/>
      <c r="F119" s="38"/>
      <c r="G119" s="38"/>
      <c r="H119" s="44"/>
    </row>
    <row r="120" spans="1:8" s="2" customFormat="1" ht="16.8" customHeight="1">
      <c r="A120" s="38"/>
      <c r="B120" s="44"/>
      <c r="C120" s="293" t="s">
        <v>202</v>
      </c>
      <c r="D120" s="293" t="s">
        <v>203</v>
      </c>
      <c r="E120" s="17" t="s">
        <v>157</v>
      </c>
      <c r="F120" s="294">
        <v>180</v>
      </c>
      <c r="G120" s="38"/>
      <c r="H120" s="44"/>
    </row>
    <row r="121" spans="1:8" s="2" customFormat="1" ht="12">
      <c r="A121" s="38"/>
      <c r="B121" s="44"/>
      <c r="C121" s="293" t="s">
        <v>244</v>
      </c>
      <c r="D121" s="293" t="s">
        <v>245</v>
      </c>
      <c r="E121" s="17" t="s">
        <v>209</v>
      </c>
      <c r="F121" s="294">
        <v>56.5</v>
      </c>
      <c r="G121" s="38"/>
      <c r="H121" s="44"/>
    </row>
    <row r="122" spans="1:8" s="2" customFormat="1" ht="16.8" customHeight="1">
      <c r="A122" s="38"/>
      <c r="B122" s="44"/>
      <c r="C122" s="289" t="s">
        <v>102</v>
      </c>
      <c r="D122" s="290" t="s">
        <v>1</v>
      </c>
      <c r="E122" s="291" t="s">
        <v>1</v>
      </c>
      <c r="F122" s="292">
        <v>170</v>
      </c>
      <c r="G122" s="38"/>
      <c r="H122" s="44"/>
    </row>
    <row r="123" spans="1:8" s="2" customFormat="1" ht="16.8" customHeight="1">
      <c r="A123" s="38"/>
      <c r="B123" s="44"/>
      <c r="C123" s="293" t="s">
        <v>102</v>
      </c>
      <c r="D123" s="293" t="s">
        <v>811</v>
      </c>
      <c r="E123" s="17" t="s">
        <v>1</v>
      </c>
      <c r="F123" s="294">
        <v>170</v>
      </c>
      <c r="G123" s="38"/>
      <c r="H123" s="44"/>
    </row>
    <row r="124" spans="1:8" s="2" customFormat="1" ht="16.8" customHeight="1">
      <c r="A124" s="38"/>
      <c r="B124" s="44"/>
      <c r="C124" s="295" t="s">
        <v>1010</v>
      </c>
      <c r="D124" s="38"/>
      <c r="E124" s="38"/>
      <c r="F124" s="38"/>
      <c r="G124" s="38"/>
      <c r="H124" s="44"/>
    </row>
    <row r="125" spans="1:8" s="2" customFormat="1" ht="16.8" customHeight="1">
      <c r="A125" s="38"/>
      <c r="B125" s="44"/>
      <c r="C125" s="293" t="s">
        <v>310</v>
      </c>
      <c r="D125" s="293" t="s">
        <v>311</v>
      </c>
      <c r="E125" s="17" t="s">
        <v>157</v>
      </c>
      <c r="F125" s="294">
        <v>170</v>
      </c>
      <c r="G125" s="38"/>
      <c r="H125" s="44"/>
    </row>
    <row r="126" spans="1:8" s="2" customFormat="1" ht="12">
      <c r="A126" s="38"/>
      <c r="B126" s="44"/>
      <c r="C126" s="293" t="s">
        <v>244</v>
      </c>
      <c r="D126" s="293" t="s">
        <v>245</v>
      </c>
      <c r="E126" s="17" t="s">
        <v>209</v>
      </c>
      <c r="F126" s="294">
        <v>56.5</v>
      </c>
      <c r="G126" s="38"/>
      <c r="H126" s="44"/>
    </row>
    <row r="127" spans="1:8" s="2" customFormat="1" ht="16.8" customHeight="1">
      <c r="A127" s="38"/>
      <c r="B127" s="44"/>
      <c r="C127" s="293" t="s">
        <v>263</v>
      </c>
      <c r="D127" s="293" t="s">
        <v>264</v>
      </c>
      <c r="E127" s="17" t="s">
        <v>209</v>
      </c>
      <c r="F127" s="294">
        <v>110.5</v>
      </c>
      <c r="G127" s="38"/>
      <c r="H127" s="44"/>
    </row>
    <row r="128" spans="1:8" s="2" customFormat="1" ht="16.8" customHeight="1">
      <c r="A128" s="38"/>
      <c r="B128" s="44"/>
      <c r="C128" s="293" t="s">
        <v>314</v>
      </c>
      <c r="D128" s="293" t="s">
        <v>315</v>
      </c>
      <c r="E128" s="17" t="s">
        <v>157</v>
      </c>
      <c r="F128" s="294">
        <v>170</v>
      </c>
      <c r="G128" s="38"/>
      <c r="H128" s="44"/>
    </row>
    <row r="129" spans="1:8" s="2" customFormat="1" ht="16.8" customHeight="1">
      <c r="A129" s="38"/>
      <c r="B129" s="44"/>
      <c r="C129" s="293" t="s">
        <v>323</v>
      </c>
      <c r="D129" s="293" t="s">
        <v>324</v>
      </c>
      <c r="E129" s="17" t="s">
        <v>157</v>
      </c>
      <c r="F129" s="294">
        <v>170</v>
      </c>
      <c r="G129" s="38"/>
      <c r="H129" s="44"/>
    </row>
    <row r="130" spans="1:8" s="2" customFormat="1" ht="16.8" customHeight="1">
      <c r="A130" s="38"/>
      <c r="B130" s="44"/>
      <c r="C130" s="293" t="s">
        <v>331</v>
      </c>
      <c r="D130" s="293" t="s">
        <v>816</v>
      </c>
      <c r="E130" s="17" t="s">
        <v>157</v>
      </c>
      <c r="F130" s="294">
        <v>170</v>
      </c>
      <c r="G130" s="38"/>
      <c r="H130" s="44"/>
    </row>
    <row r="131" spans="1:8" s="2" customFormat="1" ht="16.8" customHeight="1">
      <c r="A131" s="38"/>
      <c r="B131" s="44"/>
      <c r="C131" s="293" t="s">
        <v>318</v>
      </c>
      <c r="D131" s="293" t="s">
        <v>319</v>
      </c>
      <c r="E131" s="17" t="s">
        <v>320</v>
      </c>
      <c r="F131" s="294">
        <v>5.176</v>
      </c>
      <c r="G131" s="38"/>
      <c r="H131" s="44"/>
    </row>
    <row r="132" spans="1:8" s="2" customFormat="1" ht="16.8" customHeight="1">
      <c r="A132" s="38"/>
      <c r="B132" s="44"/>
      <c r="C132" s="289" t="s">
        <v>110</v>
      </c>
      <c r="D132" s="290" t="s">
        <v>1</v>
      </c>
      <c r="E132" s="291" t="s">
        <v>1</v>
      </c>
      <c r="F132" s="292">
        <v>13.4</v>
      </c>
      <c r="G132" s="38"/>
      <c r="H132" s="44"/>
    </row>
    <row r="133" spans="1:8" s="2" customFormat="1" ht="16.8" customHeight="1">
      <c r="A133" s="38"/>
      <c r="B133" s="44"/>
      <c r="C133" s="289" t="s">
        <v>47</v>
      </c>
      <c r="D133" s="290" t="s">
        <v>1</v>
      </c>
      <c r="E133" s="291" t="s">
        <v>1</v>
      </c>
      <c r="F133" s="292">
        <v>270</v>
      </c>
      <c r="G133" s="38"/>
      <c r="H133" s="44"/>
    </row>
    <row r="134" spans="1:8" s="2" customFormat="1" ht="16.8" customHeight="1">
      <c r="A134" s="38"/>
      <c r="B134" s="44"/>
      <c r="C134" s="293" t="s">
        <v>47</v>
      </c>
      <c r="D134" s="293" t="s">
        <v>749</v>
      </c>
      <c r="E134" s="17" t="s">
        <v>1</v>
      </c>
      <c r="F134" s="294">
        <v>270</v>
      </c>
      <c r="G134" s="38"/>
      <c r="H134" s="44"/>
    </row>
    <row r="135" spans="1:8" s="2" customFormat="1" ht="16.8" customHeight="1">
      <c r="A135" s="38"/>
      <c r="B135" s="44"/>
      <c r="C135" s="295" t="s">
        <v>1010</v>
      </c>
      <c r="D135" s="38"/>
      <c r="E135" s="38"/>
      <c r="F135" s="38"/>
      <c r="G135" s="38"/>
      <c r="H135" s="44"/>
    </row>
    <row r="136" spans="1:8" s="2" customFormat="1" ht="16.8" customHeight="1">
      <c r="A136" s="38"/>
      <c r="B136" s="44"/>
      <c r="C136" s="293" t="s">
        <v>746</v>
      </c>
      <c r="D136" s="293" t="s">
        <v>747</v>
      </c>
      <c r="E136" s="17" t="s">
        <v>209</v>
      </c>
      <c r="F136" s="294">
        <v>270</v>
      </c>
      <c r="G136" s="38"/>
      <c r="H136" s="44"/>
    </row>
    <row r="137" spans="1:8" s="2" customFormat="1" ht="12">
      <c r="A137" s="38"/>
      <c r="B137" s="44"/>
      <c r="C137" s="293" t="s">
        <v>252</v>
      </c>
      <c r="D137" s="293" t="s">
        <v>253</v>
      </c>
      <c r="E137" s="17" t="s">
        <v>209</v>
      </c>
      <c r="F137" s="294">
        <v>185.565</v>
      </c>
      <c r="G137" s="38"/>
      <c r="H137" s="44"/>
    </row>
    <row r="138" spans="1:8" s="2" customFormat="1" ht="16.8" customHeight="1">
      <c r="A138" s="38"/>
      <c r="B138" s="44"/>
      <c r="C138" s="289" t="s">
        <v>121</v>
      </c>
      <c r="D138" s="290" t="s">
        <v>1</v>
      </c>
      <c r="E138" s="291" t="s">
        <v>1</v>
      </c>
      <c r="F138" s="292">
        <v>85</v>
      </c>
      <c r="G138" s="38"/>
      <c r="H138" s="44"/>
    </row>
    <row r="139" spans="1:8" s="2" customFormat="1" ht="16.8" customHeight="1">
      <c r="A139" s="38"/>
      <c r="B139" s="44"/>
      <c r="C139" s="293" t="s">
        <v>121</v>
      </c>
      <c r="D139" s="293" t="s">
        <v>809</v>
      </c>
      <c r="E139" s="17" t="s">
        <v>1</v>
      </c>
      <c r="F139" s="294">
        <v>85</v>
      </c>
      <c r="G139" s="38"/>
      <c r="H139" s="44"/>
    </row>
    <row r="140" spans="1:8" s="2" customFormat="1" ht="16.8" customHeight="1">
      <c r="A140" s="38"/>
      <c r="B140" s="44"/>
      <c r="C140" s="295" t="s">
        <v>1010</v>
      </c>
      <c r="D140" s="38"/>
      <c r="E140" s="38"/>
      <c r="F140" s="38"/>
      <c r="G140" s="38"/>
      <c r="H140" s="44"/>
    </row>
    <row r="141" spans="1:8" s="2" customFormat="1" ht="16.8" customHeight="1">
      <c r="A141" s="38"/>
      <c r="B141" s="44"/>
      <c r="C141" s="293" t="s">
        <v>284</v>
      </c>
      <c r="D141" s="293" t="s">
        <v>285</v>
      </c>
      <c r="E141" s="17" t="s">
        <v>209</v>
      </c>
      <c r="F141" s="294">
        <v>85</v>
      </c>
      <c r="G141" s="38"/>
      <c r="H141" s="44"/>
    </row>
    <row r="142" spans="1:8" s="2" customFormat="1" ht="12">
      <c r="A142" s="38"/>
      <c r="B142" s="44"/>
      <c r="C142" s="293" t="s">
        <v>252</v>
      </c>
      <c r="D142" s="293" t="s">
        <v>253</v>
      </c>
      <c r="E142" s="17" t="s">
        <v>209</v>
      </c>
      <c r="F142" s="294">
        <v>185.565</v>
      </c>
      <c r="G142" s="38"/>
      <c r="H142" s="44"/>
    </row>
    <row r="143" spans="1:8" s="2" customFormat="1" ht="16.8" customHeight="1">
      <c r="A143" s="38"/>
      <c r="B143" s="44"/>
      <c r="C143" s="293" t="s">
        <v>263</v>
      </c>
      <c r="D143" s="293" t="s">
        <v>264</v>
      </c>
      <c r="E143" s="17" t="s">
        <v>209</v>
      </c>
      <c r="F143" s="294">
        <v>110.5</v>
      </c>
      <c r="G143" s="38"/>
      <c r="H143" s="44"/>
    </row>
    <row r="144" spans="1:8" s="2" customFormat="1" ht="7.4" customHeight="1">
      <c r="A144" s="38"/>
      <c r="B144" s="171"/>
      <c r="C144" s="172"/>
      <c r="D144" s="172"/>
      <c r="E144" s="172"/>
      <c r="F144" s="172"/>
      <c r="G144" s="172"/>
      <c r="H144" s="44"/>
    </row>
    <row r="145" spans="1:8" s="2" customFormat="1" ht="12">
      <c r="A145" s="38"/>
      <c r="B145" s="38"/>
      <c r="C145" s="38"/>
      <c r="D145" s="38"/>
      <c r="E145" s="38"/>
      <c r="F145" s="38"/>
      <c r="G145" s="38"/>
      <c r="H145" s="38"/>
    </row>
  </sheetData>
  <sheetProtection password="CC35" sheet="1" objects="1" scenarios="1" formatColumns="0" formatRows="0"/>
  <mergeCells count="2">
    <mergeCell ref="D5:F5"/>
    <mergeCell ref="D6:F6"/>
  </mergeCells>
  <printOptions/>
  <pageMargins left="0.75" right="0.75" top="1" bottom="1" header="0.5" footer="0.5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Irena Fajfrová</dc:creator>
  <cp:keywords/>
  <dc:description/>
  <cp:lastModifiedBy>Irena Fajfrová</cp:lastModifiedBy>
  <dcterms:created xsi:type="dcterms:W3CDTF">2024-02-07T07:02:31Z</dcterms:created>
  <dcterms:modified xsi:type="dcterms:W3CDTF">2024-02-07T07:02:41Z</dcterms:modified>
  <cp:category/>
  <cp:version/>
  <cp:contentType/>
  <cp:contentStatus/>
</cp:coreProperties>
</file>